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MARIJAN\FINANCIJSKI IZVJEŠTAJI\ZAVRŠNI RAČUN\ZAVRŠNI 2025\"/>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E335" i="9" s="1"/>
  <c r="B335" i="9" s="1"/>
  <c r="G335" i="9"/>
  <c r="F335" i="9"/>
  <c r="F334" i="9"/>
  <c r="H333" i="9"/>
  <c r="G333" i="9"/>
  <c r="F333" i="9"/>
  <c r="E333" i="9"/>
  <c r="B333" i="9" s="1"/>
  <c r="H332" i="9"/>
  <c r="E332" i="9" s="1"/>
  <c r="G332" i="9"/>
  <c r="F332" i="9"/>
  <c r="B332" i="9"/>
  <c r="H331" i="9"/>
  <c r="G331" i="9"/>
  <c r="F331" i="9"/>
  <c r="E331" i="9"/>
  <c r="B331" i="9" s="1"/>
  <c r="H330" i="9"/>
  <c r="E330" i="9" s="1"/>
  <c r="G330" i="9"/>
  <c r="F330" i="9"/>
  <c r="B330" i="9"/>
  <c r="H329" i="9"/>
  <c r="G329" i="9"/>
  <c r="F329" i="9"/>
  <c r="H328" i="9"/>
  <c r="E328" i="9" s="1"/>
  <c r="G328" i="9"/>
  <c r="F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H296" i="9"/>
  <c r="F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L289" i="9"/>
  <c r="F289" i="9"/>
  <c r="E289" i="9"/>
  <c r="B289" i="9"/>
  <c r="M288" i="9"/>
  <c r="L288" i="9"/>
  <c r="F288" i="9" s="1"/>
  <c r="E288" i="9"/>
  <c r="B288" i="9" s="1"/>
  <c r="M287" i="9"/>
  <c r="L287" i="9"/>
  <c r="F287" i="9"/>
  <c r="E287" i="9"/>
  <c r="B287" i="9"/>
  <c r="M286" i="9"/>
  <c r="L286" i="9"/>
  <c r="F286" i="9" s="1"/>
  <c r="E286" i="9"/>
  <c r="B286" i="9" s="1"/>
  <c r="M285" i="9"/>
  <c r="L285" i="9"/>
  <c r="F285" i="9"/>
  <c r="E285" i="9"/>
  <c r="B285" i="9"/>
  <c r="M284" i="9"/>
  <c r="L284" i="9"/>
  <c r="F284" i="9" s="1"/>
  <c r="E284" i="9"/>
  <c r="B284" i="9" s="1"/>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B172" i="9"/>
  <c r="H171" i="9"/>
  <c r="G171" i="9"/>
  <c r="F171" i="9"/>
  <c r="E171" i="9"/>
  <c r="B171" i="9" s="1"/>
  <c r="H170" i="9"/>
  <c r="E170" i="9" s="1"/>
  <c r="G170" i="9"/>
  <c r="F170" i="9"/>
  <c r="B170" i="9"/>
  <c r="H169" i="9"/>
  <c r="G169" i="9"/>
  <c r="F169" i="9"/>
  <c r="E169" i="9"/>
  <c r="B169" i="9" s="1"/>
  <c r="H168" i="9"/>
  <c r="E168" i="9" s="1"/>
  <c r="G168" i="9"/>
  <c r="F168" i="9"/>
  <c r="B168" i="9"/>
  <c r="H167" i="9"/>
  <c r="G167" i="9"/>
  <c r="F167" i="9"/>
  <c r="E167" i="9"/>
  <c r="B167" i="9" s="1"/>
  <c r="H166" i="9"/>
  <c r="E166" i="9" s="1"/>
  <c r="G166" i="9"/>
  <c r="F166" i="9"/>
  <c r="B166" i="9"/>
  <c r="H165" i="9"/>
  <c r="G165" i="9"/>
  <c r="F165" i="9"/>
  <c r="E165" i="9"/>
  <c r="B165" i="9" s="1"/>
  <c r="H164" i="9"/>
  <c r="E164" i="9" s="1"/>
  <c r="G164" i="9"/>
  <c r="F164" i="9"/>
  <c r="B164" i="9"/>
  <c r="H163" i="9"/>
  <c r="G163" i="9"/>
  <c r="F163" i="9"/>
  <c r="E163" i="9"/>
  <c r="B163" i="9" s="1"/>
  <c r="H162" i="9"/>
  <c r="E162" i="9" s="1"/>
  <c r="G162" i="9"/>
  <c r="F162" i="9"/>
  <c r="B162" i="9"/>
  <c r="H161" i="9"/>
  <c r="G161" i="9"/>
  <c r="F161" i="9"/>
  <c r="E161" i="9"/>
  <c r="B161" i="9" s="1"/>
  <c r="H160" i="9"/>
  <c r="E160" i="9" s="1"/>
  <c r="G160" i="9"/>
  <c r="F160" i="9"/>
  <c r="B160" i="9"/>
  <c r="H159" i="9"/>
  <c r="G159" i="9"/>
  <c r="F159" i="9"/>
  <c r="E159" i="9"/>
  <c r="B159" i="9" s="1"/>
  <c r="H158" i="9"/>
  <c r="E158" i="9" s="1"/>
  <c r="G158" i="9"/>
  <c r="F158" i="9"/>
  <c r="B158" i="9"/>
  <c r="H157" i="9"/>
  <c r="G157" i="9"/>
  <c r="F157" i="9"/>
  <c r="E157" i="9"/>
  <c r="B157" i="9" s="1"/>
  <c r="F156" i="9"/>
  <c r="H155" i="9"/>
  <c r="G155" i="9"/>
  <c r="F155" i="9"/>
  <c r="E155" i="9"/>
  <c r="B155" i="9" s="1"/>
  <c r="H154" i="9"/>
  <c r="E154" i="9" s="1"/>
  <c r="G154" i="9"/>
  <c r="F154" i="9"/>
  <c r="H153" i="9"/>
  <c r="G153" i="9"/>
  <c r="F153" i="9"/>
  <c r="E153" i="9"/>
  <c r="B153" i="9" s="1"/>
  <c r="H152" i="9"/>
  <c r="E152" i="9" s="1"/>
  <c r="G152" i="9"/>
  <c r="F152" i="9"/>
  <c r="H151" i="9"/>
  <c r="G151" i="9"/>
  <c r="F151" i="9"/>
  <c r="E151" i="9"/>
  <c r="B151" i="9" s="1"/>
  <c r="H150" i="9"/>
  <c r="E150" i="9" s="1"/>
  <c r="G150" i="9"/>
  <c r="F150" i="9"/>
  <c r="H149" i="9"/>
  <c r="G149" i="9"/>
  <c r="F149" i="9"/>
  <c r="E149" i="9"/>
  <c r="B149" i="9" s="1"/>
  <c r="H148" i="9"/>
  <c r="E148" i="9" s="1"/>
  <c r="G148" i="9"/>
  <c r="F148" i="9"/>
  <c r="H147" i="9"/>
  <c r="G147" i="9"/>
  <c r="F147" i="9"/>
  <c r="E147" i="9"/>
  <c r="B147" i="9" s="1"/>
  <c r="H146" i="9"/>
  <c r="E146" i="9" s="1"/>
  <c r="G146" i="9"/>
  <c r="F146" i="9"/>
  <c r="H145" i="9"/>
  <c r="G145" i="9"/>
  <c r="F145" i="9"/>
  <c r="E145" i="9"/>
  <c r="B145" i="9" s="1"/>
  <c r="H144" i="9"/>
  <c r="E144" i="9" s="1"/>
  <c r="G144" i="9"/>
  <c r="F144" i="9"/>
  <c r="H143" i="9"/>
  <c r="G143" i="9"/>
  <c r="F143" i="9"/>
  <c r="E143" i="9"/>
  <c r="B143" i="9" s="1"/>
  <c r="H142" i="9"/>
  <c r="E142" i="9" s="1"/>
  <c r="G142" i="9"/>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E127" i="9" s="1"/>
  <c r="G127" i="9"/>
  <c r="F127" i="9"/>
  <c r="H126" i="9"/>
  <c r="G126" i="9"/>
  <c r="F126" i="9"/>
  <c r="E126" i="9"/>
  <c r="B126" i="9" s="1"/>
  <c r="H125" i="9"/>
  <c r="E125" i="9" s="1"/>
  <c r="G125" i="9"/>
  <c r="F125" i="9"/>
  <c r="H124" i="9"/>
  <c r="G124" i="9"/>
  <c r="F124" i="9"/>
  <c r="E124" i="9"/>
  <c r="B124" i="9" s="1"/>
  <c r="H123" i="9"/>
  <c r="E123" i="9" s="1"/>
  <c r="G123" i="9"/>
  <c r="F123" i="9"/>
  <c r="H122" i="9"/>
  <c r="G122" i="9"/>
  <c r="F122" i="9"/>
  <c r="E122" i="9"/>
  <c r="B122" i="9" s="1"/>
  <c r="H121" i="9"/>
  <c r="E121" i="9" s="1"/>
  <c r="G121" i="9"/>
  <c r="F121" i="9"/>
  <c r="H120" i="9"/>
  <c r="G120" i="9"/>
  <c r="F120" i="9"/>
  <c r="E120" i="9"/>
  <c r="B120" i="9" s="1"/>
  <c r="H119" i="9"/>
  <c r="E119" i="9" s="1"/>
  <c r="G119" i="9"/>
  <c r="F119" i="9"/>
  <c r="H118" i="9"/>
  <c r="G118" i="9"/>
  <c r="F118" i="9"/>
  <c r="E118" i="9"/>
  <c r="B118" i="9" s="1"/>
  <c r="H117" i="9"/>
  <c r="E117" i="9" s="1"/>
  <c r="G117" i="9"/>
  <c r="F117" i="9"/>
  <c r="H116" i="9"/>
  <c r="G116" i="9"/>
  <c r="F116" i="9"/>
  <c r="E116" i="9"/>
  <c r="B116" i="9" s="1"/>
  <c r="H115" i="9"/>
  <c r="E115" i="9" s="1"/>
  <c r="G115" i="9"/>
  <c r="F115" i="9"/>
  <c r="H114" i="9"/>
  <c r="G114" i="9"/>
  <c r="F114" i="9"/>
  <c r="E114" i="9"/>
  <c r="B114" i="9" s="1"/>
  <c r="H113" i="9"/>
  <c r="E113" i="9" s="1"/>
  <c r="G113" i="9"/>
  <c r="F113" i="9"/>
  <c r="H112" i="9"/>
  <c r="G112" i="9"/>
  <c r="F112" i="9"/>
  <c r="E112" i="9"/>
  <c r="B112" i="9" s="1"/>
  <c r="H111" i="9"/>
  <c r="E111" i="9" s="1"/>
  <c r="G111" i="9"/>
  <c r="F111" i="9"/>
  <c r="H110" i="9"/>
  <c r="G110" i="9"/>
  <c r="F110" i="9"/>
  <c r="E110" i="9"/>
  <c r="B110" i="9" s="1"/>
  <c r="H109" i="9"/>
  <c r="E109" i="9" s="1"/>
  <c r="G109" i="9"/>
  <c r="F109" i="9"/>
  <c r="H108" i="9"/>
  <c r="G108" i="9"/>
  <c r="F108" i="9"/>
  <c r="E108" i="9"/>
  <c r="B108" i="9" s="1"/>
  <c r="H107" i="9"/>
  <c r="E107" i="9" s="1"/>
  <c r="G107" i="9"/>
  <c r="F107" i="9"/>
  <c r="H106" i="9"/>
  <c r="G106" i="9"/>
  <c r="F106" i="9"/>
  <c r="E106" i="9"/>
  <c r="B106" i="9" s="1"/>
  <c r="H105" i="9"/>
  <c r="E105" i="9" s="1"/>
  <c r="G105" i="9"/>
  <c r="F105" i="9"/>
  <c r="H104" i="9"/>
  <c r="G104" i="9"/>
  <c r="F104" i="9"/>
  <c r="E104" i="9"/>
  <c r="B104" i="9" s="1"/>
  <c r="H103" i="9"/>
  <c r="E103" i="9" s="1"/>
  <c r="G103" i="9"/>
  <c r="F103" i="9"/>
  <c r="H102" i="9"/>
  <c r="G102" i="9"/>
  <c r="F102" i="9"/>
  <c r="E102" i="9"/>
  <c r="B102" i="9" s="1"/>
  <c r="H101" i="9"/>
  <c r="E101" i="9" s="1"/>
  <c r="G101" i="9"/>
  <c r="F101" i="9"/>
  <c r="H100" i="9"/>
  <c r="G100" i="9"/>
  <c r="F100" i="9"/>
  <c r="E100" i="9"/>
  <c r="B100" i="9" s="1"/>
  <c r="H99" i="9"/>
  <c r="E99" i="9" s="1"/>
  <c r="G99" i="9"/>
  <c r="F99" i="9"/>
  <c r="H98" i="9"/>
  <c r="G98" i="9"/>
  <c r="F98" i="9"/>
  <c r="E98" i="9"/>
  <c r="B98" i="9" s="1"/>
  <c r="H97" i="9"/>
  <c r="E97" i="9" s="1"/>
  <c r="G97" i="9"/>
  <c r="F97" i="9"/>
  <c r="H96" i="9"/>
  <c r="G96" i="9"/>
  <c r="F96" i="9"/>
  <c r="E96" i="9"/>
  <c r="B96" i="9" s="1"/>
  <c r="H95" i="9"/>
  <c r="E95" i="9" s="1"/>
  <c r="G95" i="9"/>
  <c r="F95" i="9"/>
  <c r="H94" i="9"/>
  <c r="G94" i="9"/>
  <c r="F94" i="9"/>
  <c r="E94" i="9"/>
  <c r="B94" i="9" s="1"/>
  <c r="H93" i="9"/>
  <c r="E93" i="9" s="1"/>
  <c r="G93" i="9"/>
  <c r="F93" i="9"/>
  <c r="H92" i="9"/>
  <c r="G92" i="9"/>
  <c r="F92" i="9"/>
  <c r="E92" i="9"/>
  <c r="B92" i="9" s="1"/>
  <c r="H91" i="9"/>
  <c r="E91" i="9" s="1"/>
  <c r="G91" i="9"/>
  <c r="F91" i="9"/>
  <c r="H90" i="9"/>
  <c r="G90" i="9"/>
  <c r="F90" i="9"/>
  <c r="E90" i="9"/>
  <c r="B90" i="9" s="1"/>
  <c r="H89" i="9"/>
  <c r="E89" i="9" s="1"/>
  <c r="G89" i="9"/>
  <c r="F89" i="9"/>
  <c r="H88" i="9"/>
  <c r="G88" i="9"/>
  <c r="F88" i="9"/>
  <c r="E88" i="9"/>
  <c r="B88" i="9" s="1"/>
  <c r="H87" i="9"/>
  <c r="E87" i="9" s="1"/>
  <c r="G87" i="9"/>
  <c r="F87" i="9"/>
  <c r="H86" i="9"/>
  <c r="G86" i="9"/>
  <c r="F86" i="9"/>
  <c r="E86" i="9"/>
  <c r="B86" i="9" s="1"/>
  <c r="H85" i="9"/>
  <c r="E85" i="9" s="1"/>
  <c r="G85" i="9"/>
  <c r="F85" i="9"/>
  <c r="H84" i="9"/>
  <c r="G84" i="9"/>
  <c r="F84" i="9"/>
  <c r="E84" i="9"/>
  <c r="B84" i="9" s="1"/>
  <c r="H83" i="9"/>
  <c r="E83" i="9" s="1"/>
  <c r="G83" i="9"/>
  <c r="F83" i="9"/>
  <c r="H82" i="9"/>
  <c r="E82" i="9" s="1"/>
  <c r="B82" i="9" s="1"/>
  <c r="G82" i="9"/>
  <c r="F82" i="9"/>
  <c r="H81" i="9"/>
  <c r="E81" i="9" s="1"/>
  <c r="G81" i="9"/>
  <c r="F81" i="9"/>
  <c r="H80" i="9"/>
  <c r="G80" i="9"/>
  <c r="F80" i="9"/>
  <c r="E80" i="9"/>
  <c r="B80" i="9" s="1"/>
  <c r="H79" i="9"/>
  <c r="E79" i="9" s="1"/>
  <c r="G79" i="9"/>
  <c r="F79" i="9"/>
  <c r="H78" i="9"/>
  <c r="G78" i="9"/>
  <c r="F78" i="9"/>
  <c r="E78" i="9"/>
  <c r="B78" i="9" s="1"/>
  <c r="H77" i="9"/>
  <c r="E77" i="9" s="1"/>
  <c r="G77" i="9"/>
  <c r="F77" i="9"/>
  <c r="H76" i="9"/>
  <c r="G76" i="9"/>
  <c r="F76" i="9"/>
  <c r="E76" i="9"/>
  <c r="B76" i="9" s="1"/>
  <c r="H75" i="9"/>
  <c r="E75" i="9" s="1"/>
  <c r="G75" i="9"/>
  <c r="F75" i="9"/>
  <c r="H74" i="9"/>
  <c r="G74" i="9"/>
  <c r="F74" i="9"/>
  <c r="E74" i="9"/>
  <c r="B74" i="9" s="1"/>
  <c r="H73" i="9"/>
  <c r="E73" i="9" s="1"/>
  <c r="G73" i="9"/>
  <c r="F73" i="9"/>
  <c r="H72" i="9"/>
  <c r="G72" i="9"/>
  <c r="F72" i="9"/>
  <c r="E72" i="9"/>
  <c r="B72" i="9" s="1"/>
  <c r="H71" i="9"/>
  <c r="E71" i="9" s="1"/>
  <c r="G71" i="9"/>
  <c r="F71" i="9"/>
  <c r="H70" i="9"/>
  <c r="G70" i="9"/>
  <c r="F70" i="9"/>
  <c r="E70" i="9"/>
  <c r="B70" i="9" s="1"/>
  <c r="H69" i="9"/>
  <c r="E69" i="9" s="1"/>
  <c r="G69" i="9"/>
  <c r="F69" i="9"/>
  <c r="H68" i="9"/>
  <c r="G68" i="9"/>
  <c r="F68" i="9"/>
  <c r="E68" i="9"/>
  <c r="B68" i="9" s="1"/>
  <c r="H67" i="9"/>
  <c r="E67" i="9" s="1"/>
  <c r="G67" i="9"/>
  <c r="F67" i="9"/>
  <c r="H66" i="9"/>
  <c r="G66" i="9"/>
  <c r="F66" i="9"/>
  <c r="E66" i="9"/>
  <c r="B66" i="9" s="1"/>
  <c r="H65" i="9"/>
  <c r="E65" i="9" s="1"/>
  <c r="G65" i="9"/>
  <c r="F65" i="9"/>
  <c r="H64" i="9"/>
  <c r="G64" i="9"/>
  <c r="F64" i="9"/>
  <c r="E64" i="9"/>
  <c r="B64" i="9" s="1"/>
  <c r="H63" i="9"/>
  <c r="E63" i="9" s="1"/>
  <c r="G63" i="9"/>
  <c r="F63" i="9"/>
  <c r="H62" i="9"/>
  <c r="G62" i="9"/>
  <c r="F62" i="9"/>
  <c r="E62" i="9"/>
  <c r="B62" i="9" s="1"/>
  <c r="H61" i="9"/>
  <c r="E61" i="9" s="1"/>
  <c r="G61" i="9"/>
  <c r="F61" i="9"/>
  <c r="H60" i="9"/>
  <c r="G60" i="9"/>
  <c r="F60" i="9"/>
  <c r="E60" i="9"/>
  <c r="B60" i="9" s="1"/>
  <c r="H59" i="9"/>
  <c r="E59" i="9" s="1"/>
  <c r="G59" i="9"/>
  <c r="F59" i="9"/>
  <c r="H58" i="9"/>
  <c r="G58" i="9"/>
  <c r="F58" i="9"/>
  <c r="E58" i="9"/>
  <c r="B58" i="9" s="1"/>
  <c r="H57" i="9"/>
  <c r="E57" i="9" s="1"/>
  <c r="G57" i="9"/>
  <c r="F57" i="9"/>
  <c r="H56" i="9"/>
  <c r="G56" i="9"/>
  <c r="F56" i="9"/>
  <c r="E56" i="9"/>
  <c r="B56" i="9" s="1"/>
  <c r="H55" i="9"/>
  <c r="E55" i="9" s="1"/>
  <c r="G55" i="9"/>
  <c r="F55" i="9"/>
  <c r="H54" i="9"/>
  <c r="G54" i="9"/>
  <c r="F54" i="9"/>
  <c r="E54" i="9"/>
  <c r="B54" i="9" s="1"/>
  <c r="H53" i="9"/>
  <c r="E53" i="9" s="1"/>
  <c r="G53" i="9"/>
  <c r="F53" i="9"/>
  <c r="H52" i="9"/>
  <c r="E52" i="9" s="1"/>
  <c r="B52" i="9" s="1"/>
  <c r="G52" i="9"/>
  <c r="F52" i="9"/>
  <c r="H51" i="9"/>
  <c r="E51" i="9" s="1"/>
  <c r="G51" i="9"/>
  <c r="F51" i="9"/>
  <c r="H50" i="9"/>
  <c r="E50" i="9" s="1"/>
  <c r="B50" i="9" s="1"/>
  <c r="G50" i="9"/>
  <c r="F50" i="9"/>
  <c r="H49" i="9"/>
  <c r="E49" i="9" s="1"/>
  <c r="G49" i="9"/>
  <c r="F49" i="9"/>
  <c r="H48" i="9"/>
  <c r="G48" i="9"/>
  <c r="F48" i="9"/>
  <c r="E48" i="9"/>
  <c r="B48" i="9" s="1"/>
  <c r="H47" i="9"/>
  <c r="E47" i="9" s="1"/>
  <c r="G47" i="9"/>
  <c r="F47" i="9"/>
  <c r="H46" i="9"/>
  <c r="E46" i="9" s="1"/>
  <c r="B46" i="9" s="1"/>
  <c r="G46" i="9"/>
  <c r="F46" i="9"/>
  <c r="H45" i="9"/>
  <c r="E45" i="9" s="1"/>
  <c r="G45" i="9"/>
  <c r="F45" i="9"/>
  <c r="H44" i="9"/>
  <c r="G44" i="9"/>
  <c r="F44" i="9"/>
  <c r="E44" i="9"/>
  <c r="B44" i="9" s="1"/>
  <c r="H43" i="9"/>
  <c r="E43" i="9" s="1"/>
  <c r="G43" i="9"/>
  <c r="F43" i="9"/>
  <c r="H42" i="9"/>
  <c r="G42" i="9"/>
  <c r="F42" i="9"/>
  <c r="E42" i="9"/>
  <c r="B42" i="9" s="1"/>
  <c r="H41" i="9"/>
  <c r="E41" i="9" s="1"/>
  <c r="G41" i="9"/>
  <c r="F41" i="9"/>
  <c r="H40" i="9"/>
  <c r="G40" i="9"/>
  <c r="F40" i="9"/>
  <c r="E40" i="9"/>
  <c r="B40" i="9" s="1"/>
  <c r="H39" i="9"/>
  <c r="E39" i="9" s="1"/>
  <c r="G39" i="9"/>
  <c r="F39" i="9"/>
  <c r="H38" i="9"/>
  <c r="E38" i="9" s="1"/>
  <c r="B38" i="9" s="1"/>
  <c r="G38" i="9"/>
  <c r="F38" i="9"/>
  <c r="H37" i="9"/>
  <c r="G37" i="9"/>
  <c r="F37" i="9"/>
  <c r="H36" i="9"/>
  <c r="E36" i="9" s="1"/>
  <c r="B36" i="9" s="1"/>
  <c r="G36" i="9"/>
  <c r="F36" i="9"/>
  <c r="H35" i="9"/>
  <c r="E35" i="9" s="1"/>
  <c r="G35" i="9"/>
  <c r="F35" i="9"/>
  <c r="H34" i="9"/>
  <c r="E34" i="9" s="1"/>
  <c r="B34" i="9" s="1"/>
  <c r="G34" i="9"/>
  <c r="F34" i="9"/>
  <c r="H33" i="9"/>
  <c r="E33" i="9" s="1"/>
  <c r="G33" i="9"/>
  <c r="F33" i="9"/>
  <c r="H32" i="9"/>
  <c r="G32" i="9"/>
  <c r="F32" i="9"/>
  <c r="E32" i="9"/>
  <c r="B32" i="9" s="1"/>
  <c r="H31" i="9"/>
  <c r="G31" i="9"/>
  <c r="F31" i="9"/>
  <c r="H30" i="9"/>
  <c r="G30" i="9"/>
  <c r="F30" i="9"/>
  <c r="E30" i="9"/>
  <c r="B30" i="9" s="1"/>
  <c r="H29" i="9"/>
  <c r="E29" i="9" s="1"/>
  <c r="G29" i="9"/>
  <c r="F29" i="9"/>
  <c r="H28" i="9"/>
  <c r="G28" i="9"/>
  <c r="F28" i="9"/>
  <c r="E28" i="9"/>
  <c r="B28" i="9" s="1"/>
  <c r="H27" i="9"/>
  <c r="E27" i="9" s="1"/>
  <c r="G27" i="9"/>
  <c r="F27" i="9"/>
  <c r="H26" i="9"/>
  <c r="E26" i="9" s="1"/>
  <c r="B26" i="9" s="1"/>
  <c r="G26" i="9"/>
  <c r="F26" i="9"/>
  <c r="H25" i="9"/>
  <c r="E25" i="9" s="1"/>
  <c r="G25" i="9"/>
  <c r="F25" i="9"/>
  <c r="F24" i="9"/>
  <c r="F4" i="9"/>
  <c r="O3" i="9"/>
  <c r="G296" i="9" s="1"/>
  <c r="E296" i="9" s="1"/>
  <c r="B296" i="9" s="1"/>
  <c r="I3" i="9"/>
  <c r="H3" i="9"/>
  <c r="G3" i="9"/>
  <c r="D104" i="8"/>
  <c r="D97" i="8"/>
  <c r="D92" i="8"/>
  <c r="D87" i="8"/>
  <c r="D82" i="8"/>
  <c r="D77" i="8"/>
  <c r="D72" i="8"/>
  <c r="D67" i="8"/>
  <c r="D62" i="8"/>
  <c r="D57" i="8"/>
  <c r="D52" i="8"/>
  <c r="D46" i="8"/>
  <c r="D37" i="8"/>
  <c r="D27" i="8"/>
  <c r="D25" i="8" s="1"/>
  <c r="C1602" i="1" s="1"/>
  <c r="D18" i="8"/>
  <c r="D8" i="8"/>
  <c r="D6" i="8" s="1"/>
  <c r="C1583" i="1" s="1"/>
  <c r="E44" i="7"/>
  <c r="D44" i="7"/>
  <c r="E39" i="7"/>
  <c r="D39" i="7"/>
  <c r="E38" i="7"/>
  <c r="D38" i="7"/>
  <c r="E30" i="7"/>
  <c r="D30" i="7"/>
  <c r="E23" i="7"/>
  <c r="D23" i="7"/>
  <c r="E22" i="7"/>
  <c r="D22" i="7"/>
  <c r="E14" i="7"/>
  <c r="D14" i="7"/>
  <c r="E7" i="7"/>
  <c r="D7" i="7"/>
  <c r="E6" i="7"/>
  <c r="D6" i="7"/>
  <c r="C1539" i="1" s="1"/>
  <c r="E5" i="7"/>
  <c r="D5" i="7"/>
  <c r="C1538" i="1"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D114" i="6" s="1"/>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H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1281" i="1" s="1"/>
  <c r="H1281" i="1" s="1"/>
  <c r="D277" i="5"/>
  <c r="D274" i="5" s="1"/>
  <c r="F276" i="5"/>
  <c r="F275" i="5"/>
  <c r="E274" i="5"/>
  <c r="D1278" i="1"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D177" i="5"/>
  <c r="C1181" i="1"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E119" i="5"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1087" i="1" s="1"/>
  <c r="H1087" i="1" s="1"/>
  <c r="D82" i="5"/>
  <c r="F81" i="5"/>
  <c r="F80" i="5"/>
  <c r="F79" i="5"/>
  <c r="F78" i="5"/>
  <c r="F77" i="5"/>
  <c r="E76" i="5"/>
  <c r="D76" i="5"/>
  <c r="F76" i="5" s="1"/>
  <c r="F75" i="5"/>
  <c r="F74" i="5"/>
  <c r="F73" i="5"/>
  <c r="F72" i="5"/>
  <c r="E71" i="5"/>
  <c r="E70" i="5" s="1"/>
  <c r="D71" i="5"/>
  <c r="F71" i="5" s="1"/>
  <c r="F70" i="5"/>
  <c r="D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H1034" i="1" s="1"/>
  <c r="D29" i="5"/>
  <c r="F28" i="5"/>
  <c r="F27" i="5"/>
  <c r="F26" i="5"/>
  <c r="F25" i="5"/>
  <c r="F24" i="5"/>
  <c r="F23" i="5"/>
  <c r="F22" i="5"/>
  <c r="F21" i="5"/>
  <c r="F20" i="5"/>
  <c r="E19" i="5"/>
  <c r="D19" i="5"/>
  <c r="C1024" i="1" s="1"/>
  <c r="F18" i="5"/>
  <c r="F17" i="5"/>
  <c r="F16" i="5"/>
  <c r="F15" i="5"/>
  <c r="F14"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D647" i="4"/>
  <c r="F642" i="4"/>
  <c r="F641" i="4"/>
  <c r="F638" i="4"/>
  <c r="F637" i="4"/>
  <c r="E636" i="4"/>
  <c r="D636" i="4"/>
  <c r="F636" i="4" s="1"/>
  <c r="F635" i="4"/>
  <c r="F634" i="4"/>
  <c r="E633" i="4"/>
  <c r="D633" i="4"/>
  <c r="D629" i="4" s="1"/>
  <c r="F629" i="4" s="1"/>
  <c r="F632" i="4"/>
  <c r="F631" i="4"/>
  <c r="E630" i="4"/>
  <c r="D630" i="4"/>
  <c r="F630" i="4" s="1"/>
  <c r="F628" i="4"/>
  <c r="F627" i="4"/>
  <c r="F626" i="4"/>
  <c r="F625" i="4"/>
  <c r="F624" i="4"/>
  <c r="F623" i="4"/>
  <c r="F622" i="4"/>
  <c r="E621" i="4"/>
  <c r="D621" i="4"/>
  <c r="D597"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7" i="4"/>
  <c r="F596" i="4"/>
  <c r="F595" i="4"/>
  <c r="E594" i="4"/>
  <c r="E584" i="4" s="1"/>
  <c r="D594" i="4"/>
  <c r="F594" i="4" s="1"/>
  <c r="F593" i="4"/>
  <c r="F592" i="4"/>
  <c r="E591" i="4"/>
  <c r="D591" i="4"/>
  <c r="F591" i="4" s="1"/>
  <c r="F590" i="4"/>
  <c r="E589" i="4"/>
  <c r="D589" i="4"/>
  <c r="F589" i="4" s="1"/>
  <c r="F588" i="4"/>
  <c r="F587" i="4"/>
  <c r="F586" i="4"/>
  <c r="E585" i="4"/>
  <c r="D585" i="4"/>
  <c r="D584" i="4" s="1"/>
  <c r="F584" i="4" s="1"/>
  <c r="F583" i="4"/>
  <c r="F582" i="4"/>
  <c r="E581" i="4"/>
  <c r="D581" i="4"/>
  <c r="D571" i="4" s="1"/>
  <c r="F580" i="4"/>
  <c r="F579" i="4"/>
  <c r="E578" i="4"/>
  <c r="D578" i="4"/>
  <c r="F578" i="4" s="1"/>
  <c r="F577" i="4"/>
  <c r="F576" i="4"/>
  <c r="E575" i="4"/>
  <c r="D575" i="4"/>
  <c r="F575" i="4" s="1"/>
  <c r="F574" i="4"/>
  <c r="F573" i="4"/>
  <c r="E572" i="4"/>
  <c r="E571" i="4" s="1"/>
  <c r="D572" i="4"/>
  <c r="F572"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D479" i="4" s="1"/>
  <c r="F479"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E432" i="4"/>
  <c r="D432" i="4"/>
  <c r="F432" i="4" s="1"/>
  <c r="E428" i="4"/>
  <c r="D428" i="4"/>
  <c r="F428" i="4" s="1"/>
  <c r="E427" i="4"/>
  <c r="D422" i="1" s="1"/>
  <c r="H422" i="1" s="1"/>
  <c r="D427" i="4"/>
  <c r="D648" i="4" s="1"/>
  <c r="F648" i="4" s="1"/>
  <c r="E426" i="4"/>
  <c r="E647" i="4" s="1"/>
  <c r="D641" i="1" s="1"/>
  <c r="H64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s="1"/>
  <c r="F361"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1" i="4"/>
  <c r="D221" i="4"/>
  <c r="F220" i="4"/>
  <c r="F219" i="4"/>
  <c r="F218" i="4"/>
  <c r="F217" i="4"/>
  <c r="E216" i="4"/>
  <c r="E202" i="4" s="1"/>
  <c r="D216" i="4"/>
  <c r="F216" i="4" s="1"/>
  <c r="F215" i="4"/>
  <c r="F214" i="4"/>
  <c r="F213" i="4"/>
  <c r="F212" i="4"/>
  <c r="F211" i="4"/>
  <c r="F210" i="4"/>
  <c r="F209" i="4"/>
  <c r="E208" i="4"/>
  <c r="D208" i="4"/>
  <c r="F208" i="4" s="1"/>
  <c r="F207" i="4"/>
  <c r="F206" i="4"/>
  <c r="F205" i="4"/>
  <c r="F204" i="4"/>
  <c r="E203" i="4"/>
  <c r="D203" i="4"/>
  <c r="D202" i="4" s="1"/>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s="1"/>
  <c r="F163" i="4"/>
  <c r="F162" i="4"/>
  <c r="F161" i="4"/>
  <c r="E160" i="4"/>
  <c r="D160" i="4"/>
  <c r="F160" i="4" s="1"/>
  <c r="F159" i="4"/>
  <c r="F158" i="4"/>
  <c r="F157" i="4"/>
  <c r="F156" i="4"/>
  <c r="F155" i="4"/>
  <c r="E154" i="4"/>
  <c r="E153" i="4" s="1"/>
  <c r="D149" i="1" s="1"/>
  <c r="H149" i="1" s="1"/>
  <c r="D154" i="4"/>
  <c r="F153"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1" i="1" s="1"/>
  <c r="H121" i="1" s="1"/>
  <c r="D126" i="4"/>
  <c r="F125" i="4"/>
  <c r="D125" i="4"/>
  <c r="F124" i="4"/>
  <c r="F123" i="4"/>
  <c r="F122" i="4"/>
  <c r="F121" i="4"/>
  <c r="E120" i="4"/>
  <c r="D120" i="4"/>
  <c r="F120" i="4" s="1"/>
  <c r="F119" i="4"/>
  <c r="F118" i="4"/>
  <c r="F117" i="4"/>
  <c r="F116" i="4"/>
  <c r="F115" i="4"/>
  <c r="F114" i="4"/>
  <c r="F113" i="4"/>
  <c r="E112" i="4"/>
  <c r="D112" i="4"/>
  <c r="F111" i="4"/>
  <c r="F110" i="4"/>
  <c r="F109" i="4"/>
  <c r="F108" i="4"/>
  <c r="E107" i="4"/>
  <c r="D107" i="4"/>
  <c r="D106" i="4" s="1"/>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0" i="1" s="1"/>
  <c r="H70" i="1"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H1684" i="1"/>
  <c r="C1684" i="1"/>
  <c r="G1684" i="1" s="1"/>
  <c r="C1683" i="1"/>
  <c r="H1683" i="1" s="1"/>
  <c r="C1682" i="1"/>
  <c r="G1682" i="1" s="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H1634" i="1"/>
  <c r="C1634" i="1"/>
  <c r="G1634" i="1" s="1"/>
  <c r="G1633" i="1"/>
  <c r="C1633" i="1"/>
  <c r="H1633" i="1" s="1"/>
  <c r="H1632" i="1"/>
  <c r="C1632" i="1"/>
  <c r="G1632" i="1" s="1"/>
  <c r="G1631" i="1"/>
  <c r="C1631" i="1"/>
  <c r="H1631" i="1" s="1"/>
  <c r="C1630" i="1"/>
  <c r="G1630" i="1" s="1"/>
  <c r="C1629" i="1"/>
  <c r="H1629" i="1" s="1"/>
  <c r="G1627" i="1"/>
  <c r="C1627" i="1"/>
  <c r="H1627" i="1" s="1"/>
  <c r="H1626" i="1"/>
  <c r="C1626" i="1"/>
  <c r="G1626" i="1" s="1"/>
  <c r="G1625" i="1"/>
  <c r="C1625" i="1"/>
  <c r="H1625" i="1" s="1"/>
  <c r="H1624" i="1"/>
  <c r="C1624" i="1"/>
  <c r="G1624" i="1" s="1"/>
  <c r="G1623" i="1"/>
  <c r="C1623" i="1"/>
  <c r="H1623" i="1" s="1"/>
  <c r="C1620" i="1"/>
  <c r="G1619" i="1"/>
  <c r="C1619" i="1"/>
  <c r="H1619" i="1" s="1"/>
  <c r="C1618" i="1"/>
  <c r="G1617" i="1"/>
  <c r="C1617" i="1"/>
  <c r="H1617" i="1" s="1"/>
  <c r="C1616" i="1"/>
  <c r="G1615" i="1"/>
  <c r="C1615" i="1"/>
  <c r="H1615" i="1" s="1"/>
  <c r="C1614" i="1"/>
  <c r="G1613" i="1"/>
  <c r="C1613" i="1"/>
  <c r="H1613" i="1" s="1"/>
  <c r="C1612" i="1"/>
  <c r="G1611" i="1"/>
  <c r="C1611" i="1"/>
  <c r="H1611" i="1" s="1"/>
  <c r="C1610" i="1"/>
  <c r="G1609" i="1"/>
  <c r="C1609" i="1"/>
  <c r="H1609" i="1" s="1"/>
  <c r="C1608" i="1"/>
  <c r="G1607" i="1"/>
  <c r="C1607" i="1"/>
  <c r="H1607" i="1" s="1"/>
  <c r="C1606" i="1"/>
  <c r="C1605" i="1"/>
  <c r="H1605" i="1" s="1"/>
  <c r="G1603" i="1"/>
  <c r="C1603" i="1"/>
  <c r="H1603" i="1" s="1"/>
  <c r="G1601" i="1"/>
  <c r="C1601" i="1"/>
  <c r="H1601" i="1" s="1"/>
  <c r="C1600" i="1"/>
  <c r="G1599" i="1"/>
  <c r="C1599" i="1"/>
  <c r="H1599" i="1" s="1"/>
  <c r="C1598" i="1"/>
  <c r="G1597" i="1"/>
  <c r="C1597" i="1"/>
  <c r="H1597" i="1" s="1"/>
  <c r="C1596" i="1"/>
  <c r="G1595" i="1"/>
  <c r="C1595" i="1"/>
  <c r="H1595" i="1" s="1"/>
  <c r="C1594" i="1"/>
  <c r="C1593" i="1"/>
  <c r="H1593" i="1" s="1"/>
  <c r="C1592" i="1"/>
  <c r="G1591" i="1"/>
  <c r="C1591" i="1"/>
  <c r="H1591" i="1" s="1"/>
  <c r="C1590" i="1"/>
  <c r="G1589" i="1"/>
  <c r="C1589" i="1"/>
  <c r="H1589" i="1" s="1"/>
  <c r="C1588" i="1"/>
  <c r="C1587" i="1"/>
  <c r="H1587" i="1" s="1"/>
  <c r="C1586" i="1"/>
  <c r="C1585" i="1"/>
  <c r="H1585" i="1" s="1"/>
  <c r="C1584"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D1542" i="1"/>
  <c r="J1542" i="1" s="1"/>
  <c r="C1542" i="1"/>
  <c r="G1542" i="1" s="1"/>
  <c r="H1541" i="1"/>
  <c r="D1541" i="1"/>
  <c r="J1541" i="1" s="1"/>
  <c r="C1541" i="1"/>
  <c r="G1541" i="1" s="1"/>
  <c r="I1541" i="1" s="1"/>
  <c r="D1540" i="1"/>
  <c r="C1540" i="1"/>
  <c r="D1539" i="1"/>
  <c r="D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D1522" i="1"/>
  <c r="H1522" i="1" s="1"/>
  <c r="C1522" i="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C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D1390" i="1"/>
  <c r="C1390" i="1"/>
  <c r="G1390" i="1" s="1"/>
  <c r="D1389" i="1"/>
  <c r="C1389" i="1"/>
  <c r="D1388" i="1"/>
  <c r="C1388" i="1"/>
  <c r="G1388" i="1" s="1"/>
  <c r="D1387" i="1"/>
  <c r="H1387" i="1" s="1"/>
  <c r="C1387" i="1"/>
  <c r="D1386" i="1"/>
  <c r="C1386" i="1"/>
  <c r="G1386" i="1" s="1"/>
  <c r="D1385" i="1"/>
  <c r="C1385" i="1"/>
  <c r="D1384" i="1"/>
  <c r="C1384" i="1"/>
  <c r="D1383" i="1"/>
  <c r="C1383" i="1"/>
  <c r="D1382" i="1"/>
  <c r="C1382" i="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D1370" i="1"/>
  <c r="C1370" i="1"/>
  <c r="G1370" i="1" s="1"/>
  <c r="D1369" i="1"/>
  <c r="H1369" i="1" s="1"/>
  <c r="C1369" i="1"/>
  <c r="D1368" i="1"/>
  <c r="H1368" i="1" s="1"/>
  <c r="C1368" i="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D1340" i="1"/>
  <c r="H1340" i="1" s="1"/>
  <c r="C1340" i="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D1310" i="1"/>
  <c r="C1310" i="1"/>
  <c r="G1310" i="1" s="1"/>
  <c r="D1309" i="1"/>
  <c r="H1309" i="1" s="1"/>
  <c r="C1309" i="1"/>
  <c r="D1308" i="1"/>
  <c r="C1308" i="1"/>
  <c r="G1308" i="1" s="1"/>
  <c r="D1307" i="1"/>
  <c r="H1307" i="1" s="1"/>
  <c r="C1307" i="1"/>
  <c r="D1306" i="1"/>
  <c r="H1306" i="1" s="1"/>
  <c r="C1306" i="1"/>
  <c r="D1305" i="1"/>
  <c r="H1305" i="1" s="1"/>
  <c r="C1305" i="1"/>
  <c r="H1304" i="1"/>
  <c r="D1304" i="1"/>
  <c r="C1304" i="1"/>
  <c r="G1304" i="1" s="1"/>
  <c r="D1303" i="1"/>
  <c r="H1303" i="1" s="1"/>
  <c r="C1303" i="1"/>
  <c r="D1302" i="1"/>
  <c r="H1302" i="1" s="1"/>
  <c r="C1302" i="1"/>
  <c r="C1301" i="1"/>
  <c r="D1300" i="1"/>
  <c r="H1300" i="1" s="1"/>
  <c r="C1300" i="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D1292" i="1"/>
  <c r="C1292" i="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C1281" i="1"/>
  <c r="H1280" i="1"/>
  <c r="D1280" i="1"/>
  <c r="C1280" i="1"/>
  <c r="G1280" i="1" s="1"/>
  <c r="D1279" i="1"/>
  <c r="H1279" i="1" s="1"/>
  <c r="C1279" i="1"/>
  <c r="C1278" i="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D1266" i="1"/>
  <c r="H1266" i="1" s="1"/>
  <c r="C1266" i="1"/>
  <c r="D1265" i="1"/>
  <c r="C1265" i="1"/>
  <c r="D1264" i="1"/>
  <c r="C1264" i="1"/>
  <c r="D1263" i="1"/>
  <c r="H1263" i="1" s="1"/>
  <c r="C1263" i="1"/>
  <c r="D1262" i="1"/>
  <c r="H1262" i="1" s="1"/>
  <c r="C1262" i="1"/>
  <c r="D1261" i="1"/>
  <c r="C1261" i="1"/>
  <c r="C1260" i="1"/>
  <c r="H1258" i="1"/>
  <c r="D1258" i="1"/>
  <c r="C1258" i="1"/>
  <c r="G1258" i="1" s="1"/>
  <c r="D1257" i="1"/>
  <c r="H1257" i="1" s="1"/>
  <c r="C1257" i="1"/>
  <c r="D1256" i="1"/>
  <c r="H1256" i="1" s="1"/>
  <c r="C1256"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C1201"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D1182" i="1"/>
  <c r="C1182"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D1167" i="1"/>
  <c r="H1167" i="1" s="1"/>
  <c r="C1167" i="1"/>
  <c r="D1166" i="1"/>
  <c r="H1166" i="1" s="1"/>
  <c r="C1166" i="1"/>
  <c r="H1165" i="1"/>
  <c r="D1165" i="1"/>
  <c r="C1165" i="1"/>
  <c r="G1165" i="1" s="1"/>
  <c r="D1164" i="1"/>
  <c r="H1164" i="1" s="1"/>
  <c r="C1164" i="1"/>
  <c r="H1163" i="1"/>
  <c r="D1163" i="1"/>
  <c r="C1163" i="1"/>
  <c r="G1163" i="1" s="1"/>
  <c r="D1162" i="1"/>
  <c r="H1162" i="1" s="1"/>
  <c r="C1162" i="1"/>
  <c r="D1161" i="1"/>
  <c r="H1161" i="1" s="1"/>
  <c r="C1161" i="1"/>
  <c r="D1160" i="1"/>
  <c r="H1160" i="1" s="1"/>
  <c r="C1160" i="1"/>
  <c r="H1159" i="1"/>
  <c r="D1159" i="1"/>
  <c r="C1159" i="1"/>
  <c r="G1159" i="1" s="1"/>
  <c r="D1158" i="1"/>
  <c r="H1158" i="1" s="1"/>
  <c r="C1158" i="1"/>
  <c r="H1157" i="1"/>
  <c r="D1157" i="1"/>
  <c r="C1157" i="1"/>
  <c r="G1157" i="1" s="1"/>
  <c r="D1156" i="1"/>
  <c r="H1156" i="1" s="1"/>
  <c r="C1156" i="1"/>
  <c r="D1155" i="1"/>
  <c r="H1155" i="1" s="1"/>
  <c r="C1155" i="1"/>
  <c r="D1154" i="1"/>
  <c r="H1154" i="1" s="1"/>
  <c r="C1154" i="1"/>
  <c r="H1153" i="1"/>
  <c r="D1153" i="1"/>
  <c r="C1153" i="1"/>
  <c r="G1153" i="1" s="1"/>
  <c r="D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C1093" i="1"/>
  <c r="D1092" i="1"/>
  <c r="H1092" i="1" s="1"/>
  <c r="C1092" i="1"/>
  <c r="D1091" i="1"/>
  <c r="H1091" i="1" s="1"/>
  <c r="C1091" i="1"/>
  <c r="D1090" i="1"/>
  <c r="H1090" i="1" s="1"/>
  <c r="C1090" i="1"/>
  <c r="D1089" i="1"/>
  <c r="H1089" i="1" s="1"/>
  <c r="C1089" i="1"/>
  <c r="H1088" i="1"/>
  <c r="D1088" i="1"/>
  <c r="C1088" i="1"/>
  <c r="G1088"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D1061" i="1"/>
  <c r="H1061" i="1" s="1"/>
  <c r="C1061" i="1"/>
  <c r="D1060" i="1"/>
  <c r="H1060" i="1" s="1"/>
  <c r="C1060" i="1"/>
  <c r="D1059" i="1"/>
  <c r="H1059" i="1" s="1"/>
  <c r="C1059" i="1"/>
  <c r="D1058" i="1"/>
  <c r="H1058" i="1" s="1"/>
  <c r="C1058" i="1"/>
  <c r="D1057" i="1"/>
  <c r="H1057" i="1" s="1"/>
  <c r="C1057" i="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C1042" i="1"/>
  <c r="H1041" i="1"/>
  <c r="D1041" i="1"/>
  <c r="C1041" i="1"/>
  <c r="G1041" i="1" s="1"/>
  <c r="D1040" i="1"/>
  <c r="D1039" i="1"/>
  <c r="H1039" i="1" s="1"/>
  <c r="C1039" i="1"/>
  <c r="D1038" i="1"/>
  <c r="H1038" i="1" s="1"/>
  <c r="C1038" i="1"/>
  <c r="H1037" i="1"/>
  <c r="D1037" i="1"/>
  <c r="C1037" i="1"/>
  <c r="G1037" i="1" s="1"/>
  <c r="D1036" i="1"/>
  <c r="H1036" i="1" s="1"/>
  <c r="C1036" i="1"/>
  <c r="D1035" i="1"/>
  <c r="H1035" i="1" s="1"/>
  <c r="C1035" i="1"/>
  <c r="C1034" i="1"/>
  <c r="D1033" i="1"/>
  <c r="H1033" i="1" s="1"/>
  <c r="C1033" i="1"/>
  <c r="D1032" i="1"/>
  <c r="H1032" i="1" s="1"/>
  <c r="C1032" i="1"/>
  <c r="D1031" i="1"/>
  <c r="H1031" i="1" s="1"/>
  <c r="C1031" i="1"/>
  <c r="D1030" i="1"/>
  <c r="H1030" i="1" s="1"/>
  <c r="C1030" i="1"/>
  <c r="H1029" i="1"/>
  <c r="D1029" i="1"/>
  <c r="C1029" i="1"/>
  <c r="G1029" i="1" s="1"/>
  <c r="D1028" i="1"/>
  <c r="H1028" i="1" s="1"/>
  <c r="C1028" i="1"/>
  <c r="D1027" i="1"/>
  <c r="C1027" i="1"/>
  <c r="G1027" i="1" s="1"/>
  <c r="D1026" i="1"/>
  <c r="H1026" i="1" s="1"/>
  <c r="C1026" i="1"/>
  <c r="D1025" i="1"/>
  <c r="H1025" i="1" s="1"/>
  <c r="C1025" i="1"/>
  <c r="D1024" i="1"/>
  <c r="H1023" i="1"/>
  <c r="D1023" i="1"/>
  <c r="C1023" i="1"/>
  <c r="G1023" i="1" s="1"/>
  <c r="D1022" i="1"/>
  <c r="H1022" i="1" s="1"/>
  <c r="C1022" i="1"/>
  <c r="H1021" i="1"/>
  <c r="D1021" i="1"/>
  <c r="C1021" i="1"/>
  <c r="G1021" i="1" s="1"/>
  <c r="D1020" i="1"/>
  <c r="H1020" i="1" s="1"/>
  <c r="C1020" i="1"/>
  <c r="D1019" i="1"/>
  <c r="H1019" i="1" s="1"/>
  <c r="C1019" i="1"/>
  <c r="D1018" i="1"/>
  <c r="D1016" i="1"/>
  <c r="H1016" i="1" s="1"/>
  <c r="C1016" i="1"/>
  <c r="D1015" i="1"/>
  <c r="H1015" i="1" s="1"/>
  <c r="C1015" i="1"/>
  <c r="D1014" i="1"/>
  <c r="H1014" i="1" s="1"/>
  <c r="C1014" i="1"/>
  <c r="C1013"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C902" i="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D730" i="1"/>
  <c r="H730" i="1" s="1"/>
  <c r="C730" i="1"/>
  <c r="G730" i="1" s="1"/>
  <c r="D729" i="1"/>
  <c r="H729" i="1" s="1"/>
  <c r="C729" i="1"/>
  <c r="D728" i="1"/>
  <c r="H728" i="1" s="1"/>
  <c r="C728" i="1"/>
  <c r="G728" i="1" s="1"/>
  <c r="D727" i="1"/>
  <c r="H727" i="1" s="1"/>
  <c r="C727" i="1"/>
  <c r="D726" i="1"/>
  <c r="H726" i="1" s="1"/>
  <c r="C726" i="1"/>
  <c r="D725" i="1"/>
  <c r="H725" i="1" s="1"/>
  <c r="C725" i="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D678" i="1"/>
  <c r="H678" i="1" s="1"/>
  <c r="C678" i="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D650" i="1"/>
  <c r="H650" i="1" s="1"/>
  <c r="C650" i="1"/>
  <c r="G650" i="1" s="1"/>
  <c r="C649" i="1"/>
  <c r="D648" i="1"/>
  <c r="H648" i="1" s="1"/>
  <c r="C648" i="1"/>
  <c r="D647" i="1"/>
  <c r="H647" i="1" s="1"/>
  <c r="C647" i="1"/>
  <c r="G647" i="1" s="1"/>
  <c r="D646" i="1"/>
  <c r="H646" i="1" s="1"/>
  <c r="C646" i="1"/>
  <c r="G646" i="1" s="1"/>
  <c r="D645" i="1"/>
  <c r="H645" i="1" s="1"/>
  <c r="C645" i="1"/>
  <c r="G645" i="1" s="1"/>
  <c r="C642" i="1"/>
  <c r="C641" i="1"/>
  <c r="D636" i="1"/>
  <c r="H636" i="1" s="1"/>
  <c r="C636" i="1"/>
  <c r="G636" i="1" s="1"/>
  <c r="D635" i="1"/>
  <c r="H635" i="1" s="1"/>
  <c r="C635" i="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C623" i="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C485" i="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C473" i="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C425" i="1"/>
  <c r="D423" i="1"/>
  <c r="H423" i="1" s="1"/>
  <c r="C423" i="1"/>
  <c r="C422" i="1"/>
  <c r="C421" i="1"/>
  <c r="D416" i="1"/>
  <c r="H416" i="1" s="1"/>
  <c r="C416" i="1"/>
  <c r="D415" i="1"/>
  <c r="H415" i="1" s="1"/>
  <c r="C415" i="1"/>
  <c r="D414" i="1"/>
  <c r="H414" i="1" s="1"/>
  <c r="C414" i="1"/>
  <c r="G414" i="1" s="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D388" i="1"/>
  <c r="H388" i="1" s="1"/>
  <c r="C388" i="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D380" i="1"/>
  <c r="H380" i="1" s="1"/>
  <c r="C380" i="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D373" i="1"/>
  <c r="H373" i="1" s="1"/>
  <c r="C373" i="1"/>
  <c r="G373" i="1" s="1"/>
  <c r="D372" i="1"/>
  <c r="H372" i="1" s="1"/>
  <c r="C372" i="1"/>
  <c r="G372" i="1" s="1"/>
  <c r="D371" i="1"/>
  <c r="H371" i="1" s="1"/>
  <c r="C371" i="1"/>
  <c r="G371" i="1" s="1"/>
  <c r="D370" i="1"/>
  <c r="H370" i="1" s="1"/>
  <c r="C370" i="1"/>
  <c r="G370" i="1" s="1"/>
  <c r="D369" i="1"/>
  <c r="H369" i="1" s="1"/>
  <c r="C369" i="1"/>
  <c r="G369"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4" i="1"/>
  <c r="H354" i="1" s="1"/>
  <c r="C354" i="1"/>
  <c r="G354" i="1" s="1"/>
  <c r="D353" i="1"/>
  <c r="H353" i="1" s="1"/>
  <c r="C353" i="1"/>
  <c r="G353" i="1" s="1"/>
  <c r="D352" i="1"/>
  <c r="H352" i="1" s="1"/>
  <c r="C352" i="1"/>
  <c r="G352" i="1" s="1"/>
  <c r="H351" i="1"/>
  <c r="D351" i="1"/>
  <c r="C351" i="1"/>
  <c r="G351" i="1" s="1"/>
  <c r="D350" i="1"/>
  <c r="H350" i="1" s="1"/>
  <c r="C350" i="1"/>
  <c r="G350" i="1" s="1"/>
  <c r="D349" i="1"/>
  <c r="H349" i="1" s="1"/>
  <c r="C349" i="1"/>
  <c r="G349" i="1" s="1"/>
  <c r="D348" i="1"/>
  <c r="H348" i="1" s="1"/>
  <c r="C348" i="1"/>
  <c r="G348" i="1" s="1"/>
  <c r="D347" i="1"/>
  <c r="H347" i="1" s="1"/>
  <c r="C347" i="1"/>
  <c r="G347" i="1" s="1"/>
  <c r="H346" i="1"/>
  <c r="D346" i="1"/>
  <c r="C346" i="1"/>
  <c r="G346" i="1" s="1"/>
  <c r="D345" i="1"/>
  <c r="H345" i="1" s="1"/>
  <c r="C345" i="1"/>
  <c r="G345" i="1" s="1"/>
  <c r="D344" i="1"/>
  <c r="H344" i="1" s="1"/>
  <c r="C344" i="1"/>
  <c r="G344" i="1" s="1"/>
  <c r="D343" i="1"/>
  <c r="H343" i="1" s="1"/>
  <c r="C343" i="1"/>
  <c r="G343" i="1" s="1"/>
  <c r="D342" i="1"/>
  <c r="H342" i="1" s="1"/>
  <c r="C342" i="1"/>
  <c r="G342" i="1" s="1"/>
  <c r="H341" i="1"/>
  <c r="D341" i="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H332" i="1"/>
  <c r="D332" i="1"/>
  <c r="C332" i="1"/>
  <c r="G332" i="1" s="1"/>
  <c r="D331" i="1"/>
  <c r="H331" i="1" s="1"/>
  <c r="C331" i="1"/>
  <c r="G331" i="1" s="1"/>
  <c r="D330" i="1"/>
  <c r="H330" i="1" s="1"/>
  <c r="C330" i="1"/>
  <c r="G330" i="1" s="1"/>
  <c r="D329" i="1"/>
  <c r="H329" i="1" s="1"/>
  <c r="C329" i="1"/>
  <c r="G329" i="1" s="1"/>
  <c r="H328" i="1"/>
  <c r="D328" i="1"/>
  <c r="C328" i="1"/>
  <c r="G328" i="1" s="1"/>
  <c r="D327" i="1"/>
  <c r="H327" i="1" s="1"/>
  <c r="C327" i="1"/>
  <c r="G327" i="1" s="1"/>
  <c r="D326" i="1"/>
  <c r="H326" i="1" s="1"/>
  <c r="C326" i="1"/>
  <c r="G326" i="1" s="1"/>
  <c r="D325" i="1"/>
  <c r="H325" i="1" s="1"/>
  <c r="C325" i="1"/>
  <c r="G325" i="1" s="1"/>
  <c r="D324" i="1"/>
  <c r="H324" i="1" s="1"/>
  <c r="C324" i="1"/>
  <c r="G324" i="1" s="1"/>
  <c r="H323" i="1"/>
  <c r="D323" i="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H317" i="1"/>
  <c r="D317" i="1"/>
  <c r="C317" i="1"/>
  <c r="G317" i="1" s="1"/>
  <c r="D316" i="1"/>
  <c r="D315" i="1"/>
  <c r="H315" i="1" s="1"/>
  <c r="C315" i="1"/>
  <c r="G315" i="1" s="1"/>
  <c r="D314" i="1"/>
  <c r="H314" i="1" s="1"/>
  <c r="C314" i="1"/>
  <c r="G314" i="1" s="1"/>
  <c r="D313" i="1"/>
  <c r="H313" i="1" s="1"/>
  <c r="C313" i="1"/>
  <c r="G313" i="1" s="1"/>
  <c r="H312" i="1"/>
  <c r="D312" i="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H304" i="1"/>
  <c r="D304" i="1"/>
  <c r="C304" i="1"/>
  <c r="G304" i="1" s="1"/>
  <c r="D302" i="1"/>
  <c r="H302" i="1" s="1"/>
  <c r="C302" i="1"/>
  <c r="G302" i="1" s="1"/>
  <c r="D301" i="1"/>
  <c r="H301" i="1" s="1"/>
  <c r="C301" i="1"/>
  <c r="D300" i="1"/>
  <c r="H300" i="1" s="1"/>
  <c r="C300" i="1"/>
  <c r="D299" i="1"/>
  <c r="H299" i="1" s="1"/>
  <c r="C299" i="1"/>
  <c r="G299" i="1" s="1"/>
  <c r="D298" i="1"/>
  <c r="H298" i="1" s="1"/>
  <c r="C298" i="1"/>
  <c r="D294" i="1"/>
  <c r="H294" i="1" s="1"/>
  <c r="C294" i="1"/>
  <c r="G294" i="1" s="1"/>
  <c r="D293" i="1"/>
  <c r="H293" i="1" s="1"/>
  <c r="C293" i="1"/>
  <c r="G293" i="1" s="1"/>
  <c r="D292" i="1"/>
  <c r="H292" i="1" s="1"/>
  <c r="C292" i="1"/>
  <c r="G292" i="1" s="1"/>
  <c r="D291" i="1"/>
  <c r="H291" i="1" s="1"/>
  <c r="C291" i="1"/>
  <c r="G291" i="1" s="1"/>
  <c r="D290" i="1"/>
  <c r="H290" i="1" s="1"/>
  <c r="C290" i="1"/>
  <c r="G290" i="1" s="1"/>
  <c r="H289" i="1"/>
  <c r="D289" i="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D271" i="1"/>
  <c r="H271" i="1" s="1"/>
  <c r="C271" i="1"/>
  <c r="G271" i="1" s="1"/>
  <c r="D270" i="1"/>
  <c r="H270" i="1" s="1"/>
  <c r="C270" i="1"/>
  <c r="C269" i="1"/>
  <c r="D268" i="1"/>
  <c r="H268" i="1" s="1"/>
  <c r="C268" i="1"/>
  <c r="G268" i="1" s="1"/>
  <c r="H267" i="1"/>
  <c r="D267" i="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H249" i="1"/>
  <c r="D249" i="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H242" i="1"/>
  <c r="D242" i="1"/>
  <c r="C242" i="1"/>
  <c r="G242" i="1" s="1"/>
  <c r="D241" i="1"/>
  <c r="H241" i="1" s="1"/>
  <c r="C241" i="1"/>
  <c r="G241" i="1" s="1"/>
  <c r="H240" i="1"/>
  <c r="D240" i="1"/>
  <c r="C240" i="1"/>
  <c r="G240" i="1" s="1"/>
  <c r="D239" i="1"/>
  <c r="H239" i="1" s="1"/>
  <c r="C239" i="1"/>
  <c r="G239" i="1" s="1"/>
  <c r="H238" i="1"/>
  <c r="D238" i="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H232" i="1"/>
  <c r="D232" i="1"/>
  <c r="C232" i="1"/>
  <c r="G232" i="1" s="1"/>
  <c r="D231" i="1"/>
  <c r="H231" i="1" s="1"/>
  <c r="C231" i="1"/>
  <c r="G231" i="1" s="1"/>
  <c r="D230" i="1"/>
  <c r="H230" i="1" s="1"/>
  <c r="C230" i="1"/>
  <c r="G230" i="1" s="1"/>
  <c r="D229" i="1"/>
  <c r="H229" i="1" s="1"/>
  <c r="C229" i="1"/>
  <c r="G229" i="1" s="1"/>
  <c r="D228" i="1"/>
  <c r="H228" i="1" s="1"/>
  <c r="C228" i="1"/>
  <c r="G228" i="1" s="1"/>
  <c r="H227" i="1"/>
  <c r="D227" i="1"/>
  <c r="C227" i="1"/>
  <c r="G227" i="1" s="1"/>
  <c r="D226" i="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H210" i="1"/>
  <c r="D210" i="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H201" i="1"/>
  <c r="D201" i="1"/>
  <c r="C201" i="1"/>
  <c r="G201" i="1" s="1"/>
  <c r="D200" i="1"/>
  <c r="H200" i="1" s="1"/>
  <c r="C200" i="1"/>
  <c r="G200" i="1" s="1"/>
  <c r="D199" i="1"/>
  <c r="H199" i="1" s="1"/>
  <c r="C199" i="1"/>
  <c r="G199" i="1" s="1"/>
  <c r="D198" i="1"/>
  <c r="H198" i="1" s="1"/>
  <c r="C198" i="1"/>
  <c r="G198" i="1" s="1"/>
  <c r="D197" i="1"/>
  <c r="H197" i="1" s="1"/>
  <c r="C197" i="1"/>
  <c r="D196" i="1"/>
  <c r="H196" i="1" s="1"/>
  <c r="C196" i="1"/>
  <c r="G196" i="1" s="1"/>
  <c r="D195" i="1"/>
  <c r="H195" i="1" s="1"/>
  <c r="C195" i="1"/>
  <c r="D194" i="1"/>
  <c r="H194" i="1" s="1"/>
  <c r="C194" i="1"/>
  <c r="G194" i="1" s="1"/>
  <c r="D193" i="1"/>
  <c r="H193" i="1" s="1"/>
  <c r="C193" i="1"/>
  <c r="D192" i="1"/>
  <c r="H192" i="1" s="1"/>
  <c r="C192" i="1"/>
  <c r="H191" i="1"/>
  <c r="D191" i="1"/>
  <c r="C191" i="1"/>
  <c r="G191"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D178" i="1"/>
  <c r="H178" i="1" s="1"/>
  <c r="C178" i="1"/>
  <c r="D177" i="1"/>
  <c r="H177" i="1" s="1"/>
  <c r="C177" i="1"/>
  <c r="G177" i="1" s="1"/>
  <c r="D176" i="1"/>
  <c r="H176" i="1" s="1"/>
  <c r="C176" i="1"/>
  <c r="D175" i="1"/>
  <c r="H175" i="1" s="1"/>
  <c r="C175" i="1"/>
  <c r="C174" i="1"/>
  <c r="D173" i="1"/>
  <c r="H173" i="1" s="1"/>
  <c r="C173" i="1"/>
  <c r="G173" i="1" s="1"/>
  <c r="D172" i="1"/>
  <c r="H172" i="1" s="1"/>
  <c r="C172" i="1"/>
  <c r="G172" i="1" s="1"/>
  <c r="D171" i="1"/>
  <c r="H171" i="1" s="1"/>
  <c r="C171" i="1"/>
  <c r="G171" i="1" s="1"/>
  <c r="D170" i="1"/>
  <c r="H170" i="1" s="1"/>
  <c r="C170" i="1"/>
  <c r="G170" i="1" s="1"/>
  <c r="H169" i="1"/>
  <c r="D169" i="1"/>
  <c r="C169" i="1"/>
  <c r="G169" i="1" s="1"/>
  <c r="D168" i="1"/>
  <c r="H168" i="1" s="1"/>
  <c r="C168" i="1"/>
  <c r="D167" i="1"/>
  <c r="H167" i="1" s="1"/>
  <c r="C167" i="1"/>
  <c r="D166" i="1"/>
  <c r="H166" i="1" s="1"/>
  <c r="C166" i="1"/>
  <c r="D165" i="1"/>
  <c r="H165" i="1" s="1"/>
  <c r="C165" i="1"/>
  <c r="G165" i="1" s="1"/>
  <c r="D164" i="1"/>
  <c r="H164" i="1" s="1"/>
  <c r="C164" i="1"/>
  <c r="D163" i="1"/>
  <c r="H163" i="1" s="1"/>
  <c r="C163" i="1"/>
  <c r="H162" i="1"/>
  <c r="D162" i="1"/>
  <c r="C162" i="1"/>
  <c r="G162" i="1" s="1"/>
  <c r="D161" i="1"/>
  <c r="H161" i="1" s="1"/>
  <c r="C161" i="1"/>
  <c r="G161" i="1" s="1"/>
  <c r="C160" i="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D150" i="1"/>
  <c r="H150" i="1" s="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H139" i="1"/>
  <c r="D139" i="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D130" i="1"/>
  <c r="H130" i="1" s="1"/>
  <c r="C130" i="1"/>
  <c r="D129" i="1"/>
  <c r="H129" i="1" s="1"/>
  <c r="C129" i="1"/>
  <c r="G129" i="1" s="1"/>
  <c r="D128" i="1"/>
  <c r="H128" i="1" s="1"/>
  <c r="C128" i="1"/>
  <c r="G128" i="1" s="1"/>
  <c r="D127" i="1"/>
  <c r="H127" i="1" s="1"/>
  <c r="C127" i="1"/>
  <c r="G127" i="1" s="1"/>
  <c r="H126" i="1"/>
  <c r="D126" i="1"/>
  <c r="C126" i="1"/>
  <c r="G126" i="1" s="1"/>
  <c r="D125" i="1"/>
  <c r="H125" i="1" s="1"/>
  <c r="C125" i="1"/>
  <c r="G125" i="1" s="1"/>
  <c r="D124" i="1"/>
  <c r="H124" i="1" s="1"/>
  <c r="C124" i="1"/>
  <c r="G124" i="1" s="1"/>
  <c r="D123" i="1"/>
  <c r="H123" i="1" s="1"/>
  <c r="C123" i="1"/>
  <c r="G123" i="1" s="1"/>
  <c r="C122" i="1"/>
  <c r="C121" i="1"/>
  <c r="D120" i="1"/>
  <c r="H120" i="1" s="1"/>
  <c r="C120" i="1"/>
  <c r="G120" i="1" s="1"/>
  <c r="H119" i="1"/>
  <c r="D119" i="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H111" i="1"/>
  <c r="D111" i="1"/>
  <c r="C111" i="1"/>
  <c r="G111" i="1" s="1"/>
  <c r="D110" i="1"/>
  <c r="H110" i="1" s="1"/>
  <c r="C110" i="1"/>
  <c r="G110" i="1" s="1"/>
  <c r="H109" i="1"/>
  <c r="D109" i="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H99" i="1"/>
  <c r="D99" i="1"/>
  <c r="C99" i="1"/>
  <c r="G99" i="1" s="1"/>
  <c r="D98" i="1"/>
  <c r="H98" i="1" s="1"/>
  <c r="C98" i="1"/>
  <c r="G98" i="1" s="1"/>
  <c r="D97" i="1"/>
  <c r="H97" i="1" s="1"/>
  <c r="C97" i="1"/>
  <c r="G97" i="1" s="1"/>
  <c r="H96" i="1"/>
  <c r="D96" i="1"/>
  <c r="C96" i="1"/>
  <c r="G96" i="1" s="1"/>
  <c r="D95" i="1"/>
  <c r="H95" i="1" s="1"/>
  <c r="C95" i="1"/>
  <c r="G95" i="1" s="1"/>
  <c r="D94" i="1"/>
  <c r="H94" i="1" s="1"/>
  <c r="C94" i="1"/>
  <c r="G94" i="1" s="1"/>
  <c r="D93" i="1"/>
  <c r="H93" i="1" s="1"/>
  <c r="C93" i="1"/>
  <c r="G93" i="1" s="1"/>
  <c r="D92" i="1"/>
  <c r="H92" i="1" s="1"/>
  <c r="C92" i="1"/>
  <c r="G92" i="1" s="1"/>
  <c r="D91" i="1"/>
  <c r="H91" i="1" s="1"/>
  <c r="C91" i="1"/>
  <c r="G91" i="1" s="1"/>
  <c r="H90" i="1"/>
  <c r="D90" i="1"/>
  <c r="C90" i="1"/>
  <c r="G90" i="1" s="1"/>
  <c r="D89" i="1"/>
  <c r="H89" i="1" s="1"/>
  <c r="C89" i="1"/>
  <c r="G89" i="1" s="1"/>
  <c r="D88" i="1"/>
  <c r="H88" i="1" s="1"/>
  <c r="C88" i="1"/>
  <c r="G88" i="1" s="1"/>
  <c r="H87" i="1"/>
  <c r="D87" i="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H77" i="1"/>
  <c r="D77" i="1"/>
  <c r="C77" i="1"/>
  <c r="G77" i="1" s="1"/>
  <c r="D76" i="1"/>
  <c r="H76" i="1" s="1"/>
  <c r="C76" i="1"/>
  <c r="G76" i="1" s="1"/>
  <c r="D75" i="1"/>
  <c r="H75" i="1" s="1"/>
  <c r="C75" i="1"/>
  <c r="G75" i="1" s="1"/>
  <c r="H74" i="1"/>
  <c r="D74" i="1"/>
  <c r="C74" i="1"/>
  <c r="G74" i="1" s="1"/>
  <c r="D73" i="1"/>
  <c r="H73" i="1" s="1"/>
  <c r="C73" i="1"/>
  <c r="G73" i="1" s="1"/>
  <c r="D72" i="1"/>
  <c r="H72" i="1" s="1"/>
  <c r="C72" i="1"/>
  <c r="G72" i="1" s="1"/>
  <c r="D71" i="1"/>
  <c r="H71" i="1" s="1"/>
  <c r="C71" i="1"/>
  <c r="C70" i="1"/>
  <c r="D69" i="1"/>
  <c r="H69" i="1" s="1"/>
  <c r="C69" i="1"/>
  <c r="G69" i="1" s="1"/>
  <c r="D68" i="1"/>
  <c r="H68" i="1" s="1"/>
  <c r="C68" i="1"/>
  <c r="G68" i="1" s="1"/>
  <c r="D67" i="1"/>
  <c r="H67" i="1" s="1"/>
  <c r="C67" i="1"/>
  <c r="G67" i="1" s="1"/>
  <c r="D66" i="1"/>
  <c r="H66" i="1" s="1"/>
  <c r="C66" i="1"/>
  <c r="D65" i="1"/>
  <c r="H65" i="1" s="1"/>
  <c r="C65" i="1"/>
  <c r="G65" i="1" s="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H56" i="1"/>
  <c r="D56" i="1"/>
  <c r="C56" i="1"/>
  <c r="G56" i="1" s="1"/>
  <c r="D55" i="1"/>
  <c r="H55" i="1" s="1"/>
  <c r="C55" i="1"/>
  <c r="G55" i="1" s="1"/>
  <c r="D54" i="1"/>
  <c r="H54" i="1" s="1"/>
  <c r="C54" i="1"/>
  <c r="G54" i="1" s="1"/>
  <c r="D53" i="1"/>
  <c r="H53" i="1" s="1"/>
  <c r="C53" i="1"/>
  <c r="G53" i="1" s="1"/>
  <c r="D52" i="1"/>
  <c r="H52" i="1" s="1"/>
  <c r="C52" i="1"/>
  <c r="G52" i="1" s="1"/>
  <c r="D51" i="1"/>
  <c r="H51" i="1" s="1"/>
  <c r="C51" i="1"/>
  <c r="G51" i="1" s="1"/>
  <c r="H50" i="1"/>
  <c r="D50" i="1"/>
  <c r="C50" i="1"/>
  <c r="G50" i="1" s="1"/>
  <c r="D49" i="1"/>
  <c r="H49" i="1" s="1"/>
  <c r="C49" i="1"/>
  <c r="G49" i="1" s="1"/>
  <c r="D48" i="1"/>
  <c r="H48" i="1" s="1"/>
  <c r="C48" i="1"/>
  <c r="G48" i="1" s="1"/>
  <c r="H47" i="1"/>
  <c r="D47" i="1"/>
  <c r="C47" i="1"/>
  <c r="G47" i="1" s="1"/>
  <c r="D46" i="1"/>
  <c r="H46" i="1" s="1"/>
  <c r="C46" i="1"/>
  <c r="G46" i="1" s="1"/>
  <c r="C45" i="1"/>
  <c r="H44" i="1"/>
  <c r="D44" i="1"/>
  <c r="C44" i="1"/>
  <c r="G44" i="1" s="1"/>
  <c r="D43" i="1"/>
  <c r="H43" i="1" s="1"/>
  <c r="C43" i="1"/>
  <c r="G43" i="1" s="1"/>
  <c r="D42" i="1"/>
  <c r="H42" i="1" s="1"/>
  <c r="C42" i="1"/>
  <c r="G42" i="1" s="1"/>
  <c r="H41" i="1"/>
  <c r="D41" i="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H24" i="1"/>
  <c r="D24" i="1"/>
  <c r="C24" i="1"/>
  <c r="G24" i="1" s="1"/>
  <c r="D23" i="1"/>
  <c r="H23" i="1" s="1"/>
  <c r="C23" i="1"/>
  <c r="G23" i="1" s="1"/>
  <c r="D22" i="1"/>
  <c r="H22" i="1" s="1"/>
  <c r="C22" i="1"/>
  <c r="G22" i="1" s="1"/>
  <c r="D21" i="1"/>
  <c r="H21" i="1" s="1"/>
  <c r="C21" i="1"/>
  <c r="G21" i="1" s="1"/>
  <c r="H20" i="1"/>
  <c r="D20" i="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D6" i="1"/>
  <c r="H6" i="1" s="1"/>
  <c r="C6" i="1"/>
  <c r="G6" i="1" s="1"/>
  <c r="D5" i="1"/>
  <c r="H5" i="1" s="1"/>
  <c r="C5" i="1"/>
  <c r="G5" i="1" s="1"/>
  <c r="H4" i="1"/>
  <c r="D4" i="1"/>
  <c r="C4" i="1"/>
  <c r="G4" i="1" s="1"/>
  <c r="D3" i="1"/>
  <c r="H3" i="1" s="1"/>
  <c r="C3" i="1"/>
  <c r="G3" i="1" s="1"/>
  <c r="H1682" i="1" l="1"/>
  <c r="G1539" i="1"/>
  <c r="H1539" i="1"/>
  <c r="H1538" i="1"/>
  <c r="H1540" i="1"/>
  <c r="H1542" i="1"/>
  <c r="I1542" i="1" s="1"/>
  <c r="G1522" i="1"/>
  <c r="D1510" i="1"/>
  <c r="H1510" i="1" s="1"/>
  <c r="H1686" i="1"/>
  <c r="G1681" i="1"/>
  <c r="G1683" i="1"/>
  <c r="D51" i="8"/>
  <c r="C1628" i="1"/>
  <c r="D45" i="8"/>
  <c r="G1629" i="1"/>
  <c r="H1630" i="1"/>
  <c r="C1604" i="1"/>
  <c r="G1605" i="1"/>
  <c r="H1583" i="1"/>
  <c r="G1583" i="1"/>
  <c r="G1593" i="1"/>
  <c r="G1587" i="1"/>
  <c r="G1585" i="1"/>
  <c r="F274" i="5"/>
  <c r="E322" i="9"/>
  <c r="B322" i="9" s="1"/>
  <c r="E326" i="9"/>
  <c r="B326" i="9" s="1"/>
  <c r="E329" i="9"/>
  <c r="B329" i="9" s="1"/>
  <c r="H1389" i="1"/>
  <c r="G1384" i="1"/>
  <c r="H1386" i="1"/>
  <c r="H1385" i="1"/>
  <c r="H1384" i="1"/>
  <c r="G1302" i="1"/>
  <c r="H1264" i="1"/>
  <c r="H1265" i="1"/>
  <c r="D255" i="5"/>
  <c r="H1261" i="1"/>
  <c r="E303" i="9"/>
  <c r="B303" i="9" s="1"/>
  <c r="G1266" i="1"/>
  <c r="G1061" i="1"/>
  <c r="F56" i="5"/>
  <c r="H1390" i="1"/>
  <c r="E318" i="9"/>
  <c r="B318" i="9" s="1"/>
  <c r="H1308" i="1"/>
  <c r="H1310" i="1"/>
  <c r="H1292" i="1"/>
  <c r="H1278" i="1"/>
  <c r="C1259" i="1"/>
  <c r="D251" i="5"/>
  <c r="H1201" i="1"/>
  <c r="H1182" i="1"/>
  <c r="H1200" i="1"/>
  <c r="C1040" i="1"/>
  <c r="H1040" i="1" s="1"/>
  <c r="H1042" i="1"/>
  <c r="H1027" i="1"/>
  <c r="H1024" i="1"/>
  <c r="D12" i="5"/>
  <c r="C1017" i="1" s="1"/>
  <c r="H1018" i="1"/>
  <c r="C1018" i="1"/>
  <c r="E31" i="9"/>
  <c r="E37" i="9"/>
  <c r="B37" i="9" s="1"/>
  <c r="E311" i="9"/>
  <c r="B311" i="9" s="1"/>
  <c r="E320" i="9"/>
  <c r="B320" i="9" s="1"/>
  <c r="E324" i="9"/>
  <c r="B324" i="9" s="1"/>
  <c r="E327" i="9"/>
  <c r="B327" i="9" s="1"/>
  <c r="H1382" i="1"/>
  <c r="H1383" i="1"/>
  <c r="H1370" i="1"/>
  <c r="E340" i="9"/>
  <c r="B340" i="9" s="1"/>
  <c r="H1388" i="1"/>
  <c r="G1382" i="1"/>
  <c r="G1368" i="1"/>
  <c r="G1340" i="1"/>
  <c r="G1306" i="1"/>
  <c r="G1300" i="1"/>
  <c r="G1278" i="1"/>
  <c r="G1292" i="1"/>
  <c r="G1264" i="1"/>
  <c r="E255" i="5"/>
  <c r="E251" i="5" s="1"/>
  <c r="F260" i="5"/>
  <c r="G1262" i="1"/>
  <c r="D1260" i="1"/>
  <c r="H1260" i="1" s="1"/>
  <c r="G1256" i="1"/>
  <c r="G1182" i="1"/>
  <c r="G1167" i="1"/>
  <c r="G1161" i="1"/>
  <c r="G1155" i="1"/>
  <c r="G1092" i="1"/>
  <c r="F82" i="5"/>
  <c r="G1090" i="1"/>
  <c r="G1057" i="1"/>
  <c r="G1059" i="1"/>
  <c r="G1039" i="1"/>
  <c r="G1035" i="1"/>
  <c r="G1033" i="1"/>
  <c r="G1031" i="1"/>
  <c r="E12" i="5"/>
  <c r="D1017" i="1" s="1"/>
  <c r="H1017" i="1" s="1"/>
  <c r="F19" i="5"/>
  <c r="G1025" i="1"/>
  <c r="G1019" i="1"/>
  <c r="G1015" i="1"/>
  <c r="G1013" i="1"/>
  <c r="E307" i="9"/>
  <c r="B307" i="9" s="1"/>
  <c r="E312" i="9"/>
  <c r="B312" i="9" s="1"/>
  <c r="G635" i="1"/>
  <c r="D421" i="1"/>
  <c r="H421" i="1" s="1"/>
  <c r="G416" i="1"/>
  <c r="G415" i="1"/>
  <c r="G301" i="1"/>
  <c r="G300" i="1"/>
  <c r="G423" i="1"/>
  <c r="G641" i="1"/>
  <c r="E648" i="4"/>
  <c r="D642" i="1" s="1"/>
  <c r="H642" i="1" s="1"/>
  <c r="G298" i="1"/>
  <c r="G422" i="1"/>
  <c r="F426" i="4"/>
  <c r="G731" i="1"/>
  <c r="G729" i="1"/>
  <c r="G727" i="1"/>
  <c r="G726" i="1"/>
  <c r="G725" i="1"/>
  <c r="G679" i="1"/>
  <c r="G678" i="1"/>
  <c r="G651" i="1"/>
  <c r="G648" i="1"/>
  <c r="G649" i="1"/>
  <c r="G388" i="1"/>
  <c r="G389" i="1"/>
  <c r="G381" i="1"/>
  <c r="G374" i="1"/>
  <c r="G380" i="1"/>
  <c r="F379" i="4"/>
  <c r="E373" i="4"/>
  <c r="D368" i="1" s="1"/>
  <c r="G270" i="1"/>
  <c r="G272" i="1"/>
  <c r="F274" i="4"/>
  <c r="G258" i="1"/>
  <c r="F262" i="4"/>
  <c r="G197" i="1"/>
  <c r="G195" i="1"/>
  <c r="F244" i="9"/>
  <c r="G193" i="1"/>
  <c r="G190" i="1"/>
  <c r="G192" i="1"/>
  <c r="F242" i="9"/>
  <c r="F240" i="9"/>
  <c r="F178" i="4"/>
  <c r="F238" i="9"/>
  <c r="G179" i="1"/>
  <c r="G178" i="1"/>
  <c r="G176" i="1"/>
  <c r="G174" i="1"/>
  <c r="G175" i="1"/>
  <c r="G168" i="1"/>
  <c r="G166" i="1"/>
  <c r="G167" i="1"/>
  <c r="G164" i="1"/>
  <c r="G163" i="1"/>
  <c r="E164" i="4"/>
  <c r="D160" i="1" s="1"/>
  <c r="H160" i="1" s="1"/>
  <c r="G149" i="1"/>
  <c r="G150" i="1"/>
  <c r="G151" i="1"/>
  <c r="G130" i="1"/>
  <c r="G131" i="1"/>
  <c r="G121" i="1"/>
  <c r="D122" i="1"/>
  <c r="H122" i="1" s="1"/>
  <c r="F112" i="4"/>
  <c r="F236" i="9"/>
  <c r="B236" i="9" s="1"/>
  <c r="G70" i="1"/>
  <c r="G71" i="1"/>
  <c r="F74" i="4"/>
  <c r="G64" i="1"/>
  <c r="G66" i="1"/>
  <c r="G902" i="1"/>
  <c r="H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H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0" i="1"/>
  <c r="G1172" i="1"/>
  <c r="G1174" i="1"/>
  <c r="G1176" i="1"/>
  <c r="G1178"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80" i="1"/>
  <c r="H1580" i="1"/>
  <c r="G1580" i="1"/>
  <c r="G1582" i="1"/>
  <c r="H1582" i="1"/>
  <c r="G1586" i="1"/>
  <c r="H1586" i="1"/>
  <c r="G1590" i="1"/>
  <c r="H1590" i="1"/>
  <c r="G1594" i="1"/>
  <c r="H1594" i="1"/>
  <c r="G1598" i="1"/>
  <c r="H1598" i="1"/>
  <c r="G1602" i="1"/>
  <c r="H1602" i="1"/>
  <c r="G1606" i="1"/>
  <c r="H1606" i="1"/>
  <c r="G1610" i="1"/>
  <c r="H1610" i="1"/>
  <c r="G1614" i="1"/>
  <c r="H1614" i="1"/>
  <c r="G1618" i="1"/>
  <c r="H1618"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9" i="1"/>
  <c r="H1579" i="1"/>
  <c r="G1579" i="1"/>
  <c r="I1579" i="1" s="1"/>
  <c r="J1581" i="1"/>
  <c r="H1581" i="1"/>
  <c r="G1581" i="1"/>
  <c r="G1584" i="1"/>
  <c r="H1584" i="1"/>
  <c r="G1588" i="1"/>
  <c r="H1588" i="1"/>
  <c r="G1592" i="1"/>
  <c r="H1592" i="1"/>
  <c r="G1596" i="1"/>
  <c r="H1596" i="1"/>
  <c r="G1600" i="1"/>
  <c r="H1600" i="1"/>
  <c r="G1604" i="1"/>
  <c r="H1604" i="1"/>
  <c r="G1608" i="1"/>
  <c r="H1608" i="1"/>
  <c r="G1612" i="1"/>
  <c r="H1612" i="1"/>
  <c r="G1616" i="1"/>
  <c r="H1616" i="1"/>
  <c r="G1620" i="1"/>
  <c r="H1620" i="1"/>
  <c r="F431" i="4"/>
  <c r="F83" i="4"/>
  <c r="F263" i="4"/>
  <c r="F437" i="4"/>
  <c r="F467" i="4"/>
  <c r="F485" i="4"/>
  <c r="F509" i="4"/>
  <c r="F581" i="4"/>
  <c r="F633" i="4"/>
  <c r="H27" i="3"/>
  <c r="D141" i="6"/>
  <c r="F5" i="6"/>
  <c r="G1401" i="1"/>
  <c r="G1547" i="1"/>
  <c r="J1574" i="1"/>
  <c r="H1574" i="1"/>
  <c r="G1574" i="1"/>
  <c r="I1574" i="1" s="1"/>
  <c r="J1575" i="1"/>
  <c r="H1575" i="1"/>
  <c r="G1575" i="1"/>
  <c r="J1576" i="1"/>
  <c r="H1576" i="1"/>
  <c r="G1576" i="1"/>
  <c r="I1576" i="1" s="1"/>
  <c r="G1577" i="1"/>
  <c r="D6" i="4"/>
  <c r="F39" i="4"/>
  <c r="F165" i="4"/>
  <c r="E308" i="4"/>
  <c r="E360" i="4"/>
  <c r="E491" i="4"/>
  <c r="D485" i="1" s="1"/>
  <c r="H485" i="1" s="1"/>
  <c r="D536" i="4"/>
  <c r="F537" i="4"/>
  <c r="E536" i="4"/>
  <c r="F585" i="4"/>
  <c r="F621" i="4"/>
  <c r="F647" i="4"/>
  <c r="H314" i="9"/>
  <c r="E88" i="5"/>
  <c r="F120" i="5"/>
  <c r="G316" i="9"/>
  <c r="G315" i="9"/>
  <c r="D147" i="5"/>
  <c r="F150" i="5"/>
  <c r="D176" i="5"/>
  <c r="H24" i="3"/>
  <c r="H336" i="9"/>
  <c r="E177" i="5"/>
  <c r="F177" i="5" s="1"/>
  <c r="F197" i="5"/>
  <c r="F13" i="6"/>
  <c r="B25" i="9"/>
  <c r="B29" i="9"/>
  <c r="B33" i="9"/>
  <c r="B41" i="9"/>
  <c r="B45" i="9"/>
  <c r="B49" i="9"/>
  <c r="B53" i="9"/>
  <c r="B57" i="9"/>
  <c r="B61" i="9"/>
  <c r="B65" i="9"/>
  <c r="B69" i="9"/>
  <c r="B73" i="9"/>
  <c r="B77" i="9"/>
  <c r="B81" i="9"/>
  <c r="B85" i="9"/>
  <c r="B89" i="9"/>
  <c r="B93" i="9"/>
  <c r="B97" i="9"/>
  <c r="B101" i="9"/>
  <c r="B105" i="9"/>
  <c r="B109" i="9"/>
  <c r="B113" i="9"/>
  <c r="B117" i="9"/>
  <c r="B121" i="9"/>
  <c r="B125" i="9"/>
  <c r="E49" i="4"/>
  <c r="D45" i="1" s="1"/>
  <c r="H45" i="1" s="1"/>
  <c r="F68" i="4"/>
  <c r="F106" i="4"/>
  <c r="F107" i="4"/>
  <c r="F126" i="4"/>
  <c r="F134" i="4"/>
  <c r="F135" i="4"/>
  <c r="F141" i="4"/>
  <c r="H24" i="9"/>
  <c r="F154" i="4"/>
  <c r="F170" i="4"/>
  <c r="F194" i="4"/>
  <c r="F203" i="4"/>
  <c r="D230" i="4"/>
  <c r="D152" i="4" s="1"/>
  <c r="F231" i="4"/>
  <c r="E273" i="4"/>
  <c r="D269" i="1" s="1"/>
  <c r="H269" i="1" s="1"/>
  <c r="F310" i="4"/>
  <c r="D321" i="4"/>
  <c r="F322" i="4"/>
  <c r="F362" i="4"/>
  <c r="D373" i="4"/>
  <c r="F374" i="4"/>
  <c r="F393" i="4"/>
  <c r="E431" i="4"/>
  <c r="E479" i="4"/>
  <c r="D473" i="1" s="1"/>
  <c r="H473" i="1" s="1"/>
  <c r="D522" i="4"/>
  <c r="D430" i="4" s="1"/>
  <c r="F523" i="4"/>
  <c r="F607" i="4"/>
  <c r="E629" i="4"/>
  <c r="D623" i="1" s="1"/>
  <c r="H623" i="1" s="1"/>
  <c r="D7" i="5"/>
  <c r="F8" i="5"/>
  <c r="F13" i="5"/>
  <c r="F29" i="5"/>
  <c r="D69" i="5"/>
  <c r="F136" i="5"/>
  <c r="F165" i="5"/>
  <c r="G336" i="9"/>
  <c r="E336" i="9" s="1"/>
  <c r="B336" i="9" s="1"/>
  <c r="F178" i="5"/>
  <c r="F181" i="5"/>
  <c r="F203" i="5"/>
  <c r="F219" i="5"/>
  <c r="F248" i="5"/>
  <c r="F252" i="5"/>
  <c r="F256" i="5"/>
  <c r="F277" i="5"/>
  <c r="F297" i="5"/>
  <c r="F35" i="6"/>
  <c r="E35" i="6"/>
  <c r="E89" i="6"/>
  <c r="D1485" i="1" s="1"/>
  <c r="H1485" i="1" s="1"/>
  <c r="F114" i="6"/>
  <c r="H30" i="3"/>
  <c r="F115" i="6"/>
  <c r="D44" i="8"/>
  <c r="G343" i="9" s="1"/>
  <c r="E343" i="9" s="1"/>
  <c r="G310" i="9"/>
  <c r="H309" i="9"/>
  <c r="G309" i="9"/>
  <c r="E309" i="9" s="1"/>
  <c r="B309" i="9" s="1"/>
  <c r="G302" i="9"/>
  <c r="E302" i="9" s="1"/>
  <c r="B302" i="9" s="1"/>
  <c r="G300" i="9"/>
  <c r="E300" i="9" s="1"/>
  <c r="B300" i="9" s="1"/>
  <c r="M228" i="9"/>
  <c r="L228" i="9"/>
  <c r="G227" i="9"/>
  <c r="E227" i="9" s="1"/>
  <c r="B227" i="9" s="1"/>
  <c r="G225" i="9"/>
  <c r="E225" i="9" s="1"/>
  <c r="B225" i="9" s="1"/>
  <c r="G223" i="9"/>
  <c r="E223" i="9" s="1"/>
  <c r="B223" i="9" s="1"/>
  <c r="G221" i="9"/>
  <c r="E221" i="9" s="1"/>
  <c r="B221" i="9" s="1"/>
  <c r="G219" i="9"/>
  <c r="E219" i="9" s="1"/>
  <c r="B21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H310" i="9"/>
  <c r="H308" i="9"/>
  <c r="E308" i="9" s="1"/>
  <c r="B308" i="9" s="1"/>
  <c r="G301" i="9"/>
  <c r="E301" i="9" s="1"/>
  <c r="B301" i="9" s="1"/>
  <c r="G217" i="9"/>
  <c r="E217" i="9" s="1"/>
  <c r="B217" i="9" s="1"/>
  <c r="G215" i="9"/>
  <c r="E215" i="9" s="1"/>
  <c r="B215" i="9" s="1"/>
  <c r="G213" i="9"/>
  <c r="E213" i="9" s="1"/>
  <c r="B213" i="9" s="1"/>
  <c r="G211" i="9"/>
  <c r="E211" i="9" s="1"/>
  <c r="B211" i="9" s="1"/>
  <c r="G209" i="9"/>
  <c r="E209" i="9" s="1"/>
  <c r="B209" i="9" s="1"/>
  <c r="L207" i="9"/>
  <c r="F207" i="9" s="1"/>
  <c r="I10" i="9"/>
  <c r="G24" i="9"/>
  <c r="B27" i="9"/>
  <c r="B31" i="9"/>
  <c r="B35" i="9"/>
  <c r="B39" i="9"/>
  <c r="B43" i="9"/>
  <c r="B47" i="9"/>
  <c r="B51" i="9"/>
  <c r="B55" i="9"/>
  <c r="B59" i="9"/>
  <c r="B63" i="9"/>
  <c r="B67" i="9"/>
  <c r="B71" i="9"/>
  <c r="B75" i="9"/>
  <c r="B79" i="9"/>
  <c r="B83" i="9"/>
  <c r="B87" i="9"/>
  <c r="B91" i="9"/>
  <c r="B95" i="9"/>
  <c r="B99" i="9"/>
  <c r="B103" i="9"/>
  <c r="B107" i="9"/>
  <c r="B111" i="9"/>
  <c r="B115" i="9"/>
  <c r="B119" i="9"/>
  <c r="B123" i="9"/>
  <c r="B127" i="9"/>
  <c r="B130" i="9"/>
  <c r="B134" i="9"/>
  <c r="B138" i="9"/>
  <c r="B142" i="9"/>
  <c r="B146" i="9"/>
  <c r="B150" i="9"/>
  <c r="B154" i="9"/>
  <c r="H179" i="9"/>
  <c r="F427" i="4"/>
  <c r="E314" i="9"/>
  <c r="B314" i="9" s="1"/>
  <c r="F89" i="5"/>
  <c r="H315" i="9"/>
  <c r="H316" i="9"/>
  <c r="G346" i="9"/>
  <c r="E346" i="9" s="1"/>
  <c r="B128" i="9"/>
  <c r="B132" i="9"/>
  <c r="B136" i="9"/>
  <c r="B140" i="9"/>
  <c r="B144" i="9"/>
  <c r="B148" i="9"/>
  <c r="B152" i="9"/>
  <c r="B230" i="9"/>
  <c r="B232" i="9"/>
  <c r="B234" i="9"/>
  <c r="B238" i="9"/>
  <c r="B240" i="9"/>
  <c r="B242" i="9"/>
  <c r="B244" i="9"/>
  <c r="B246" i="9"/>
  <c r="B248" i="9"/>
  <c r="B250" i="9"/>
  <c r="B252" i="9"/>
  <c r="B254" i="9"/>
  <c r="B256" i="9"/>
  <c r="B258" i="9"/>
  <c r="B260" i="9"/>
  <c r="B262" i="9"/>
  <c r="B264" i="9"/>
  <c r="B266" i="9"/>
  <c r="B268" i="9"/>
  <c r="B270" i="9"/>
  <c r="B272" i="9"/>
  <c r="B274" i="9"/>
  <c r="B276" i="9"/>
  <c r="B278" i="9"/>
  <c r="B280" i="9"/>
  <c r="B282" i="9"/>
  <c r="F298" i="9"/>
  <c r="B341" i="9"/>
  <c r="G1510" i="1" l="1"/>
  <c r="I40" i="3"/>
  <c r="C1622" i="1"/>
  <c r="G1628" i="1"/>
  <c r="H1628" i="1"/>
  <c r="H25" i="3"/>
  <c r="C1255" i="1"/>
  <c r="D1255" i="1"/>
  <c r="F251" i="5"/>
  <c r="I25" i="3"/>
  <c r="D1259" i="1"/>
  <c r="F255" i="5"/>
  <c r="G1260" i="1"/>
  <c r="H19" i="9"/>
  <c r="E19" i="9" s="1"/>
  <c r="B19" i="9" s="1"/>
  <c r="E7" i="5"/>
  <c r="F12" i="5"/>
  <c r="G1017" i="1"/>
  <c r="G421" i="1"/>
  <c r="G642" i="1"/>
  <c r="F228" i="9"/>
  <c r="B228" i="9" s="1"/>
  <c r="F164" i="4"/>
  <c r="G160" i="1"/>
  <c r="E24" i="9"/>
  <c r="B24" i="9" s="1"/>
  <c r="G122" i="1"/>
  <c r="F430" i="4"/>
  <c r="C424" i="1"/>
  <c r="H18" i="3"/>
  <c r="D299" i="4"/>
  <c r="C148" i="1"/>
  <c r="B346" i="9"/>
  <c r="E345" i="9"/>
  <c r="I10" i="3" s="1"/>
  <c r="K1481" i="9"/>
  <c r="G344" i="9"/>
  <c r="E344" i="9" s="1"/>
  <c r="B344" i="9" s="1"/>
  <c r="C1621" i="1"/>
  <c r="I39" i="3"/>
  <c r="I28" i="3"/>
  <c r="D1431" i="1"/>
  <c r="F373" i="4"/>
  <c r="D360" i="4"/>
  <c r="C368" i="1"/>
  <c r="E141" i="6"/>
  <c r="F141" i="6" s="1"/>
  <c r="E176" i="5"/>
  <c r="D1180" i="1" s="1"/>
  <c r="I24" i="3"/>
  <c r="D1181" i="1"/>
  <c r="E315" i="9"/>
  <c r="B315" i="9" s="1"/>
  <c r="E417" i="4"/>
  <c r="D412" i="1" s="1"/>
  <c r="D303" i="1"/>
  <c r="I1575" i="1"/>
  <c r="H31" i="3"/>
  <c r="C1537" i="1"/>
  <c r="F49" i="4"/>
  <c r="I1581" i="1"/>
  <c r="I1573" i="1"/>
  <c r="I1570" i="1"/>
  <c r="I1568" i="1"/>
  <c r="I1566" i="1"/>
  <c r="I1564" i="1"/>
  <c r="E152" i="4"/>
  <c r="I1580" i="1"/>
  <c r="I1562" i="1"/>
  <c r="I1560" i="1"/>
  <c r="I1558" i="1"/>
  <c r="I1553" i="1"/>
  <c r="I1551" i="1"/>
  <c r="I1549" i="1"/>
  <c r="G473" i="1"/>
  <c r="G623" i="1"/>
  <c r="E179" i="9"/>
  <c r="B179" i="9" s="1"/>
  <c r="B207" i="9"/>
  <c r="E310" i="9"/>
  <c r="B310" i="9" s="1"/>
  <c r="B343" i="9"/>
  <c r="H23" i="3"/>
  <c r="C1074" i="1"/>
  <c r="F7" i="5"/>
  <c r="H22" i="3"/>
  <c r="D6" i="5"/>
  <c r="C1012" i="1"/>
  <c r="F522" i="4"/>
  <c r="C516" i="1"/>
  <c r="E430" i="4"/>
  <c r="D425" i="1"/>
  <c r="F321" i="4"/>
  <c r="D308" i="4"/>
  <c r="D422" i="4" s="1"/>
  <c r="C316" i="1"/>
  <c r="F230" i="4"/>
  <c r="C226" i="1"/>
  <c r="F176" i="5"/>
  <c r="C1180" i="1"/>
  <c r="F147" i="5"/>
  <c r="C1152" i="1"/>
  <c r="E316" i="9"/>
  <c r="B316" i="9" s="1"/>
  <c r="E69" i="5"/>
  <c r="F69" i="5" s="1"/>
  <c r="D1093" i="1"/>
  <c r="E535" i="4"/>
  <c r="D530" i="1"/>
  <c r="F536" i="4"/>
  <c r="D535" i="4"/>
  <c r="C530" i="1"/>
  <c r="E418" i="4"/>
  <c r="D413" i="1" s="1"/>
  <c r="D355" i="1"/>
  <c r="D300" i="4"/>
  <c r="H17" i="3"/>
  <c r="C2" i="1"/>
  <c r="F273" i="4"/>
  <c r="E6" i="4"/>
  <c r="F6" i="4" s="1"/>
  <c r="G1485" i="1"/>
  <c r="G269" i="1"/>
  <c r="G485" i="1"/>
  <c r="G45" i="1"/>
  <c r="G1622" i="1" l="1"/>
  <c r="H1622" i="1"/>
  <c r="E342" i="9"/>
  <c r="H1259" i="1"/>
  <c r="G1259" i="1"/>
  <c r="H1255" i="1"/>
  <c r="G1255" i="1"/>
  <c r="I22" i="3"/>
  <c r="D1012" i="1"/>
  <c r="G1012" i="1" s="1"/>
  <c r="D643" i="4"/>
  <c r="C417" i="1"/>
  <c r="E422" i="4"/>
  <c r="I17" i="3"/>
  <c r="D2" i="1"/>
  <c r="G2" i="1" s="1"/>
  <c r="C296" i="1"/>
  <c r="H530" i="1"/>
  <c r="G530" i="1"/>
  <c r="E640" i="4"/>
  <c r="D634" i="1" s="1"/>
  <c r="D529" i="1"/>
  <c r="I23" i="3"/>
  <c r="D1074" i="1"/>
  <c r="E6" i="5"/>
  <c r="G306" i="9" s="1"/>
  <c r="E306" i="9" s="1"/>
  <c r="B306" i="9" s="1"/>
  <c r="G1152" i="1"/>
  <c r="H1152" i="1"/>
  <c r="G1180" i="1"/>
  <c r="H1180" i="1"/>
  <c r="G226" i="1"/>
  <c r="H226" i="1"/>
  <c r="H316" i="1"/>
  <c r="G316" i="1"/>
  <c r="E639" i="4"/>
  <c r="D633" i="1" s="1"/>
  <c r="D424" i="1"/>
  <c r="G299" i="9"/>
  <c r="C1011" i="1"/>
  <c r="E299" i="4"/>
  <c r="I18" i="3"/>
  <c r="D148" i="1"/>
  <c r="G148" i="1" s="1"/>
  <c r="G348" i="9"/>
  <c r="E348" i="9" s="1"/>
  <c r="H1181" i="1"/>
  <c r="G1181" i="1"/>
  <c r="H368" i="1"/>
  <c r="G368" i="1"/>
  <c r="H1621" i="1"/>
  <c r="G1621" i="1"/>
  <c r="H11" i="3"/>
  <c r="H424" i="1"/>
  <c r="G424" i="1"/>
  <c r="D640" i="4"/>
  <c r="F535" i="4"/>
  <c r="C529" i="1"/>
  <c r="H1093" i="1"/>
  <c r="G1093" i="1"/>
  <c r="D417" i="4"/>
  <c r="F308" i="4"/>
  <c r="C303" i="1"/>
  <c r="H425" i="1"/>
  <c r="G425" i="1"/>
  <c r="H516" i="1"/>
  <c r="G516" i="1"/>
  <c r="H1012" i="1"/>
  <c r="G1074" i="1"/>
  <c r="H1074" i="1"/>
  <c r="I31" i="3"/>
  <c r="D1537" i="1"/>
  <c r="H1537" i="1" s="1"/>
  <c r="F360" i="4"/>
  <c r="D418" i="4"/>
  <c r="C355" i="1"/>
  <c r="H1431" i="1"/>
  <c r="G1431" i="1"/>
  <c r="H9" i="3"/>
  <c r="D423" i="4"/>
  <c r="D301" i="4"/>
  <c r="F299" i="4"/>
  <c r="C295" i="1"/>
  <c r="F152" i="4"/>
  <c r="D639" i="4"/>
  <c r="G1537" i="1" l="1"/>
  <c r="F6" i="5"/>
  <c r="H2" i="1"/>
  <c r="D644" i="4"/>
  <c r="D425" i="4"/>
  <c r="C418" i="1"/>
  <c r="G20" i="9"/>
  <c r="N3" i="9"/>
  <c r="I11" i="3"/>
  <c r="E301" i="4"/>
  <c r="D297" i="1" s="1"/>
  <c r="E423" i="4"/>
  <c r="D295" i="1"/>
  <c r="H295" i="1" s="1"/>
  <c r="F639" i="4"/>
  <c r="C633" i="1"/>
  <c r="F301" i="4"/>
  <c r="C297" i="1"/>
  <c r="K3" i="9"/>
  <c r="F418" i="4"/>
  <c r="C413" i="1"/>
  <c r="H303" i="1"/>
  <c r="G303" i="1"/>
  <c r="F417" i="4"/>
  <c r="C412" i="1"/>
  <c r="H148" i="1"/>
  <c r="B348" i="9"/>
  <c r="E347" i="9"/>
  <c r="I9" i="3" s="1"/>
  <c r="H299" i="9"/>
  <c r="E299" i="9" s="1"/>
  <c r="D1011" i="1"/>
  <c r="G1011" i="1" s="1"/>
  <c r="E300" i="4"/>
  <c r="D645" i="4"/>
  <c r="C637" i="1"/>
  <c r="H355" i="1"/>
  <c r="G355" i="1"/>
  <c r="H529" i="1"/>
  <c r="G529" i="1"/>
  <c r="F640" i="4"/>
  <c r="C634" i="1"/>
  <c r="E643" i="4"/>
  <c r="E424" i="4"/>
  <c r="D419" i="1" s="1"/>
  <c r="D417" i="1"/>
  <c r="H417" i="1" s="1"/>
  <c r="D424" i="4"/>
  <c r="F422" i="4"/>
  <c r="H8" i="3" l="1"/>
  <c r="M3" i="9" s="1"/>
  <c r="H1011" i="1"/>
  <c r="G295" i="1"/>
  <c r="B299" i="9"/>
  <c r="H412" i="1"/>
  <c r="G412" i="1"/>
  <c r="H413" i="1"/>
  <c r="G413" i="1"/>
  <c r="G297" i="1"/>
  <c r="H297" i="1"/>
  <c r="H633" i="1"/>
  <c r="G633" i="1"/>
  <c r="H20" i="9"/>
  <c r="E20" i="9" s="1"/>
  <c r="B20" i="9" s="1"/>
  <c r="E644" i="4"/>
  <c r="E425" i="4"/>
  <c r="D420" i="1" s="1"/>
  <c r="D418" i="1"/>
  <c r="H418" i="1" s="1"/>
  <c r="F423" i="4"/>
  <c r="D646" i="4"/>
  <c r="F644" i="4"/>
  <c r="C638" i="1"/>
  <c r="E645" i="4"/>
  <c r="D637" i="1"/>
  <c r="H637" i="1" s="1"/>
  <c r="F643" i="4"/>
  <c r="G417" i="1"/>
  <c r="D296" i="1"/>
  <c r="F300" i="4"/>
  <c r="F424" i="4"/>
  <c r="C419" i="1"/>
  <c r="H634" i="1"/>
  <c r="G634" i="1"/>
  <c r="G637" i="1"/>
  <c r="D649" i="4"/>
  <c r="C639" i="1"/>
  <c r="F425" i="4"/>
  <c r="C420" i="1"/>
  <c r="G418" i="1" l="1"/>
  <c r="H420" i="1"/>
  <c r="G420" i="1"/>
  <c r="H19" i="3"/>
  <c r="C643" i="1"/>
  <c r="G296" i="1"/>
  <c r="H296" i="1"/>
  <c r="D639" i="1"/>
  <c r="H639" i="1" s="1"/>
  <c r="E646" i="4"/>
  <c r="D638" i="1"/>
  <c r="G638" i="1" s="1"/>
  <c r="F645" i="4"/>
  <c r="H419" i="1"/>
  <c r="G419" i="1"/>
  <c r="H638" i="1"/>
  <c r="D650" i="4"/>
  <c r="F646" i="4"/>
  <c r="C640" i="1"/>
  <c r="H334" i="9"/>
  <c r="G334" i="9"/>
  <c r="E334" i="9" l="1"/>
  <c r="B334" i="9" s="1"/>
  <c r="E650" i="4"/>
  <c r="D640" i="1"/>
  <c r="H640" i="1" s="1"/>
  <c r="E649" i="4"/>
  <c r="G639" i="1"/>
  <c r="G640" i="1"/>
  <c r="F650" i="4"/>
  <c r="H20" i="3"/>
  <c r="C644" i="1"/>
  <c r="E298" i="9" l="1"/>
  <c r="I8" i="3" s="1"/>
  <c r="I19" i="3"/>
  <c r="D643" i="1"/>
  <c r="F649" i="4"/>
  <c r="I20" i="3"/>
  <c r="D644" i="1"/>
  <c r="G297" i="9"/>
  <c r="E297" i="9" s="1"/>
  <c r="B297" i="9" s="1"/>
  <c r="H7" i="3" l="1"/>
  <c r="J3" i="9" s="1"/>
  <c r="H643" i="1"/>
  <c r="G643" i="1"/>
  <c r="G644" i="1"/>
  <c r="H644" i="1"/>
  <c r="H295" i="9" l="1"/>
  <c r="L293" i="9"/>
  <c r="F293" i="9" s="1"/>
  <c r="G295" i="9"/>
  <c r="E295" i="9" s="1"/>
  <c r="H18" i="9"/>
  <c r="H21" i="9"/>
  <c r="I17" i="9"/>
  <c r="G16" i="9"/>
  <c r="H22" i="9"/>
  <c r="G18" i="9"/>
  <c r="M15" i="9"/>
  <c r="I12" i="9"/>
  <c r="J11" i="9"/>
  <c r="K10" i="9"/>
  <c r="I8" i="9"/>
  <c r="J7" i="9"/>
  <c r="K6" i="9"/>
  <c r="I13" i="9"/>
  <c r="K12" i="9"/>
  <c r="I11" i="9"/>
  <c r="K9" i="9"/>
  <c r="J8" i="9"/>
  <c r="K5" i="9"/>
  <c r="I6" i="9"/>
  <c r="L16" i="9"/>
  <c r="K13" i="9"/>
  <c r="J12" i="9"/>
  <c r="J13" i="9"/>
  <c r="K11" i="9"/>
  <c r="J10" i="9"/>
  <c r="E10" i="9" s="1"/>
  <c r="B10" i="9" s="1"/>
  <c r="I9" i="9"/>
  <c r="K7" i="9"/>
  <c r="J6" i="9"/>
  <c r="I5" i="9"/>
  <c r="J5" i="9"/>
  <c r="K8" i="9"/>
  <c r="G21" i="9"/>
  <c r="J17" i="9"/>
  <c r="M16" i="9"/>
  <c r="L15" i="9"/>
  <c r="H15" i="9"/>
  <c r="G17" i="9"/>
  <c r="I7" i="9"/>
  <c r="J9" i="9"/>
  <c r="G22" i="9"/>
  <c r="E22" i="9" s="1"/>
  <c r="B22" i="9" s="1"/>
  <c r="H17" i="9"/>
  <c r="H16" i="9"/>
  <c r="G15" i="9"/>
  <c r="F15" i="9" l="1"/>
  <c r="E18" i="9"/>
  <c r="B18" i="9" s="1"/>
  <c r="E15" i="9"/>
  <c r="E5" i="9"/>
  <c r="E7" i="9"/>
  <c r="B7" i="9" s="1"/>
  <c r="E21" i="9"/>
  <c r="B21" i="9" s="1"/>
  <c r="E17" i="9"/>
  <c r="B17" i="9" s="1"/>
  <c r="E9" i="9"/>
  <c r="B9" i="9" s="1"/>
  <c r="F16" i="9"/>
  <c r="F14" i="9" s="1"/>
  <c r="E8" i="9"/>
  <c r="B8" i="9" s="1"/>
  <c r="B293" i="9"/>
  <c r="F23" i="9"/>
  <c r="B15" i="9"/>
  <c r="B5" i="9"/>
  <c r="E6" i="9"/>
  <c r="B6" i="9" s="1"/>
  <c r="E11" i="9"/>
  <c r="B11" i="9" s="1"/>
  <c r="E13" i="9"/>
  <c r="B13" i="9" s="1"/>
  <c r="E12" i="9"/>
  <c r="B12" i="9" s="1"/>
  <c r="E16" i="9"/>
  <c r="B295" i="9"/>
  <c r="E23" i="9"/>
  <c r="I7" i="3" s="1"/>
  <c r="B16" i="9" l="1"/>
  <c r="E14" i="9"/>
  <c r="I13" i="3" s="1"/>
  <c r="E4" i="9"/>
  <c r="F3" i="9"/>
  <c r="E3" i="9" l="1"/>
</calcChain>
</file>

<file path=xl/sharedStrings.xml><?xml version="1.0" encoding="utf-8"?>
<sst xmlns="http://schemas.openxmlformats.org/spreadsheetml/2006/main" count="4733" uniqueCount="3656">
  <si>
    <t>Obveznik:</t>
  </si>
  <si>
    <t>9089 - OSNOVNA ŠKOLA JOSIPA ANTUNA ĆOLNIĆA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</si>
  <si>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</si>
  <si>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</si>
  <si>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</si>
  <si>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</si>
  <si>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</si>
  <si>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</si>
  <si>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</si>
  <si>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</si>
  <si>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</si>
  <si>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</si>
  <si>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</si>
  <si>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</si>
  <si>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</si>
  <si>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</si>
  <si>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</si>
  <si>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</si>
  <si>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</si>
  <si>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</si>
  <si>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</si>
  <si>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</si>
  <si>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</si>
  <si>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</si>
  <si>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</si>
  <si>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</si>
  <si>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</si>
  <si>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</si>
  <si>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</si>
  <si>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</si>
  <si>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</si>
  <si>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</si>
  <si>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</si>
  <si>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</si>
  <si>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</si>
  <si>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</si>
  <si>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</si>
  <si>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</si>
  <si>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</si>
  <si>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</si>
  <si>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</si>
  <si>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</si>
  <si>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</si>
  <si>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</si>
  <si>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</si>
  <si>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</si>
  <si>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</si>
  <si>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</si>
  <si>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</si>
  <si>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</si>
  <si>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</si>
  <si>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</si>
  <si>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</si>
  <si>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</si>
  <si>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</si>
  <si>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</si>
  <si>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</si>
  <si>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</si>
  <si>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</si>
  <si>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</si>
  <si>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</si>
  <si>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</si>
  <si>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</si>
  <si>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</si>
  <si>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</si>
  <si>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</si>
  <si>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</si>
  <si>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</si>
  <si>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</si>
  <si>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</si>
  <si>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</si>
  <si>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</si>
  <si>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</si>
  <si>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</si>
  <si>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</si>
  <si>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</si>
  <si>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</si>
  <si>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</si>
  <si>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</si>
  <si>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</si>
  <si>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</si>
  <si>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</si>
  <si>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</si>
  <si>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</si>
  <si>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</si>
  <si>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</si>
  <si>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</si>
  <si>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</si>
  <si>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</si>
  <si>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</si>
  <si>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</si>
  <si>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</si>
  <si>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</si>
  <si>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</si>
  <si>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</si>
  <si>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</si>
  <si>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</si>
  <si>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</si>
  <si>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</si>
  <si>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</si>
  <si>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</si>
  <si>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</si>
  <si>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</si>
  <si>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</si>
  <si>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</si>
  <si>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</si>
  <si>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</si>
  <si>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</si>
  <si>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</si>
  <si>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</si>
  <si>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</si>
  <si>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</si>
  <si>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</si>
  <si>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</si>
  <si>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</si>
  <si>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</si>
  <si>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</si>
  <si>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</si>
  <si>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</si>
  <si>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</si>
  <si>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</si>
  <si>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</si>
  <si>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</si>
  <si>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</si>
  <si>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</si>
  <si>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</si>
  <si>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</si>
  <si>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</si>
  <si>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</si>
  <si>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</si>
  <si>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</si>
  <si>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</si>
  <si>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</si>
  <si>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</si>
  <si>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</si>
  <si>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</si>
  <si>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</si>
  <si>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</si>
  <si>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</si>
  <si>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</si>
  <si>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</si>
  <si>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</si>
  <si>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</si>
  <si>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</si>
  <si>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</si>
  <si>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</si>
  <si>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</si>
  <si>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</si>
  <si>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</si>
  <si>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</si>
  <si>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</si>
  <si>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</si>
  <si>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</si>
  <si>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</si>
  <si>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</si>
  <si>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</si>
  <si>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</si>
  <si>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</si>
  <si>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</si>
  <si>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</si>
  <si>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</si>
  <si>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</si>
  <si>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</si>
  <si>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</si>
  <si>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</si>
  <si>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</si>
  <si>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</si>
  <si>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</si>
  <si>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</si>
  <si>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</si>
  <si>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</si>
  <si>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</si>
  <si>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</si>
  <si>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</si>
  <si>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</si>
  <si>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</si>
  <si>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</si>
  <si>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</si>
  <si>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</si>
  <si>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</si>
  <si>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</si>
  <si>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</si>
  <si>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</si>
  <si>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</si>
  <si>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</si>
  <si>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</si>
  <si>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</si>
  <si>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</si>
  <si>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</si>
  <si>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</si>
  <si>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</si>
  <si>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</si>
  <si>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</si>
  <si>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</si>
  <si>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</si>
  <si>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</si>
  <si>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</si>
  <si>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</si>
  <si>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</si>
  <si>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</si>
  <si>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</si>
  <si>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</si>
  <si>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</si>
  <si>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</si>
  <si>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</si>
  <si>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</si>
  <si>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</si>
  <si>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</si>
  <si>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</si>
  <si>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</si>
  <si>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</si>
  <si>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</si>
  <si>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</si>
  <si>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</si>
  <si>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</si>
  <si>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</si>
  <si>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</si>
  <si>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</si>
  <si>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</si>
  <si>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</si>
  <si>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</si>
  <si>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</si>
  <si>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</si>
  <si>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</si>
  <si>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</si>
  <si>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</si>
  <si>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</si>
  <si>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</si>
  <si>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</si>
  <si>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</si>
  <si>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</si>
  <si>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</si>
  <si>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</si>
  <si>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</si>
  <si>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</si>
  <si>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</si>
  <si>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</si>
  <si>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</si>
  <si>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</si>
  <si>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</si>
  <si>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</si>
  <si>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</si>
  <si>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</si>
  <si>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</si>
  <si>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</si>
  <si>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</si>
  <si>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</si>
  <si>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</si>
  <si>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</si>
  <si>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</si>
  <si>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</si>
  <si>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</si>
  <si>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</si>
  <si>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</si>
  <si>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</si>
  <si>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</si>
  <si>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</si>
  <si>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</si>
  <si>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</si>
  <si>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</si>
  <si>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</si>
  <si>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</si>
  <si>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</si>
  <si>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</si>
  <si>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</si>
  <si>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</si>
  <si>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</si>
  <si>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</si>
  <si>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</si>
  <si>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</si>
  <si>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</si>
  <si>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</si>
  <si>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</si>
  <si>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</si>
  <si>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</si>
  <si>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</si>
  <si>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</si>
  <si>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</si>
  <si>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</si>
  <si>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</si>
  <si>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</si>
  <si>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</si>
  <si>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</si>
  <si>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</si>
  <si>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</si>
  <si>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</si>
  <si>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</si>
  <si>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</si>
  <si>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</si>
  <si>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</si>
  <si>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</si>
  <si>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</si>
  <si>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</si>
  <si>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</si>
  <si>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</si>
  <si>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</si>
  <si>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</si>
  <si>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</si>
  <si>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</si>
  <si>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</si>
  <si>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</si>
  <si>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</si>
  <si>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</si>
  <si>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</si>
  <si>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</si>
  <si>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</si>
  <si>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</si>
  <si>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</si>
  <si>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</si>
  <si>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</si>
  <si>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</si>
  <si>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</si>
  <si>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</si>
  <si>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</si>
  <si>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</si>
  <si>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</si>
  <si>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</si>
  <si>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</si>
  <si>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</si>
  <si>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</si>
  <si>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</si>
  <si>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</si>
  <si>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</si>
  <si>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</si>
  <si>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</si>
  <si>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</si>
  <si>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</si>
  <si>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</si>
  <si>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</si>
  <si>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</si>
  <si>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</si>
  <si>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</si>
  <si>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</si>
  <si>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</si>
  <si>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</si>
  <si>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</si>
  <si>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</si>
  <si>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</si>
  <si>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</si>
  <si>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</si>
  <si>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</si>
  <si>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</si>
  <si>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</si>
  <si>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</si>
  <si>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</si>
  <si>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</si>
  <si>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</si>
  <si>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</si>
  <si>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</si>
  <si>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</si>
  <si>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</si>
  <si>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</si>
  <si>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</si>
  <si>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</si>
  <si>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</si>
  <si>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</si>
  <si>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</si>
  <si>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</si>
  <si>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</si>
  <si>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</si>
  <si>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</si>
  <si>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</si>
  <si>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</si>
  <si>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</si>
  <si>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</si>
  <si>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</si>
  <si>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</si>
  <si>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</si>
  <si>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</si>
  <si>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</si>
  <si>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</si>
  <si>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</si>
  <si>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</si>
  <si>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</si>
  <si>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</si>
  <si>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</si>
  <si>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</si>
  <si>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</si>
  <si>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</si>
  <si>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</si>
  <si>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</si>
  <si>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</si>
  <si>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</si>
  <si>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</si>
  <si>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</si>
  <si>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</si>
  <si>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</si>
  <si>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</si>
  <si>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</si>
  <si>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</si>
  <si>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</si>
  <si>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</si>
  <si>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</si>
  <si>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</si>
  <si>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</si>
  <si>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</si>
  <si>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</si>
  <si>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</si>
  <si>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</si>
  <si>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</si>
  <si>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</si>
  <si>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</si>
  <si>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</si>
  <si>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</si>
  <si>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</si>
  <si>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</si>
  <si>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</si>
  <si>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</si>
  <si>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</si>
  <si>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</si>
  <si>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</si>
  <si>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</si>
  <si>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</si>
  <si>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</si>
  <si>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</si>
  <si>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</si>
  <si>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</si>
  <si>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</si>
  <si>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</si>
  <si>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</si>
  <si>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</si>
  <si>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</si>
  <si>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</si>
  <si>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</si>
  <si>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</si>
  <si>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</si>
  <si>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</si>
  <si>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</si>
  <si>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</si>
  <si>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</si>
  <si>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</si>
  <si>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</si>
  <si>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</si>
  <si>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</si>
  <si>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</si>
  <si>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</si>
  <si>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</si>
  <si>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</si>
  <si>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</si>
  <si>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</si>
  <si>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</si>
  <si>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</si>
  <si>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</si>
  <si>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</si>
  <si>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</si>
  <si>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</si>
  <si>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</si>
  <si>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</si>
  <si>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</si>
  <si>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</si>
  <si>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</si>
  <si>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</si>
  <si>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</si>
  <si>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</si>
  <si>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</si>
  <si>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</si>
  <si>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</si>
  <si>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</si>
  <si>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</si>
  <si>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</si>
  <si>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</si>
  <si>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</si>
  <si>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</si>
  <si>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</si>
  <si>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</si>
  <si>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</si>
  <si>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</si>
  <si>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</si>
  <si>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</si>
  <si>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</si>
  <si>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</si>
  <si>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</si>
  <si>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</si>
  <si>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</si>
  <si>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</si>
  <si>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</si>
  <si>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</si>
  <si>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</si>
  <si>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</si>
  <si>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</si>
  <si>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</si>
  <si>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</si>
  <si>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</si>
  <si>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</si>
  <si>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</si>
  <si>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</si>
  <si>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</si>
  <si>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</si>
  <si>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</si>
  <si>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</si>
  <si>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</si>
  <si>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</si>
  <si>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</si>
  <si>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</si>
  <si>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</si>
  <si>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</si>
  <si>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</si>
  <si>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</si>
  <si>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</si>
  <si>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</si>
  <si>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</si>
  <si>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</si>
  <si>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</si>
  <si>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</si>
  <si>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</si>
  <si>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</si>
  <si>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</si>
  <si>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</si>
  <si>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</si>
  <si>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</si>
  <si>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</si>
  <si>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</si>
  <si>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</si>
  <si>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</si>
  <si>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</si>
  <si>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</si>
  <si>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</si>
  <si>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</si>
  <si>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</si>
  <si>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</si>
  <si>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</si>
  <si>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</si>
  <si>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</si>
  <si>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</si>
  <si>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</si>
  <si>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</si>
  <si>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</si>
  <si>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</si>
  <si>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</si>
  <si>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</si>
  <si>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</si>
  <si>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</si>
  <si>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</si>
  <si>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</si>
  <si>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</si>
  <si>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</si>
  <si>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</si>
  <si>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</si>
  <si>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</si>
  <si>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</si>
  <si>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</si>
  <si>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</si>
  <si>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</si>
  <si>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</si>
  <si>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</si>
  <si>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</si>
  <si>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</si>
  <si>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</si>
  <si>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</si>
  <si>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</si>
  <si>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</si>
  <si>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</si>
  <si>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</si>
  <si>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</si>
  <si>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</si>
  <si>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</si>
  <si>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</si>
  <si>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</si>
  <si>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</si>
  <si>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</si>
  <si>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</si>
  <si>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</si>
  <si>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</si>
  <si>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</si>
  <si>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</si>
  <si>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</si>
  <si>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</si>
  <si>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</si>
  <si>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</si>
  <si>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</si>
  <si>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</si>
  <si>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</si>
  <si>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</si>
  <si>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</si>
  <si>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</si>
  <si>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</si>
  <si>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</si>
  <si>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</si>
  <si>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</si>
  <si>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</si>
  <si>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</si>
  <si>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</si>
  <si>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</si>
  <si>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</si>
  <si>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</si>
  <si>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</si>
  <si>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</si>
  <si>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</si>
  <si>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</si>
  <si>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</si>
  <si>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</si>
  <si>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</si>
  <si>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</si>
  <si>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</si>
  <si>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</si>
  <si>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</si>
  <si>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</si>
  <si>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</si>
  <si>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</si>
  <si>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</si>
  <si>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</si>
  <si>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</si>
  <si>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</si>
  <si>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</si>
  <si>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</si>
  <si>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</si>
  <si>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</si>
  <si>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</si>
  <si>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</si>
  <si>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</si>
  <si>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</si>
  <si>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</si>
  <si>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</si>
  <si>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</si>
  <si>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</si>
  <si>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</si>
  <si>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</si>
  <si>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</si>
  <si>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</si>
  <si>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</si>
  <si>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</si>
  <si>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</si>
  <si>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</si>
  <si>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</si>
  <si>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</si>
  <si>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</si>
  <si>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</si>
  <si>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</si>
  <si>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</si>
  <si>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</si>
  <si>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</si>
  <si>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</si>
  <si>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</si>
  <si>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</si>
  <si>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</si>
  <si>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</si>
  <si>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</si>
  <si>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</si>
  <si>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</si>
  <si>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</si>
  <si>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</si>
  <si>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</si>
  <si>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</si>
  <si>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</si>
  <si>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</si>
  <si>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</si>
  <si>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</si>
  <si>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</si>
  <si>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</si>
  <si>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</si>
  <si>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</si>
  <si>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</si>
  <si>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</si>
  <si>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</si>
  <si>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</si>
  <si>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</si>
  <si>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</si>
  <si>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</si>
  <si>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</si>
  <si>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</si>
  <si>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</si>
  <si>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</si>
  <si>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</si>
  <si>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</si>
  <si>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</si>
  <si>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</si>
  <si>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</si>
  <si>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</si>
  <si>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</si>
  <si>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</si>
  <si>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</si>
  <si>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</si>
  <si>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</si>
  <si>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</si>
  <si>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</si>
  <si>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</si>
  <si>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</si>
  <si>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</si>
  <si>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</si>
  <si>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</si>
  <si>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</si>
  <si>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</si>
  <si>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</si>
  <si>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</si>
  <si>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</si>
  <si>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</si>
  <si>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</si>
  <si>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</si>
  <si>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</si>
  <si>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</si>
  <si>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</si>
  <si>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</si>
  <si>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</si>
  <si>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</si>
  <si>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</si>
  <si>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</si>
  <si>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</si>
  <si>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</si>
  <si>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</si>
  <si>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</si>
  <si>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</si>
  <si>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</si>
  <si>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</si>
  <si>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</si>
  <si>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</si>
  <si>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</si>
  <si>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</si>
  <si>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</si>
  <si>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</si>
  <si>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</si>
  <si>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</si>
  <si>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</si>
  <si>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</si>
  <si>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</si>
  <si>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</si>
  <si>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</si>
  <si>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</si>
  <si>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</si>
  <si>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</si>
  <si>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</si>
  <si>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</si>
  <si>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</si>
  <si>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</si>
  <si>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</si>
  <si>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</si>
  <si>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</si>
  <si>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</si>
  <si>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</si>
  <si>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</si>
  <si>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</si>
  <si>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</si>
  <si>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</si>
  <si>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</si>
  <si>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</si>
  <si>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</si>
  <si>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</si>
  <si>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</si>
  <si>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</si>
  <si>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</si>
  <si>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</si>
  <si>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</si>
  <si>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</si>
  <si>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</si>
  <si>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</si>
  <si>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</si>
  <si>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</si>
  <si>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</si>
  <si>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</si>
  <si>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</si>
  <si>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</si>
  <si>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</si>
  <si>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</si>
  <si>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</si>
  <si>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</si>
  <si>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</si>
  <si>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</si>
  <si>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</si>
  <si>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</si>
  <si>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</si>
  <si>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</si>
  <si>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</si>
  <si>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</si>
  <si>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</si>
  <si>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</si>
  <si>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</si>
  <si>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</si>
  <si>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</si>
  <si>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</si>
  <si>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</si>
  <si>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</si>
  <si>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</si>
  <si>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</si>
  <si>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</si>
  <si>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</si>
  <si>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</si>
  <si>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</si>
  <si>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</si>
  <si>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</si>
  <si>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</si>
  <si>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</si>
  <si>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</si>
  <si>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</si>
  <si>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</si>
  <si>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</si>
  <si>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</si>
  <si>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</si>
  <si>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</si>
  <si>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</si>
  <si>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</si>
  <si>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</si>
  <si>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</si>
  <si>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</si>
  <si>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</si>
  <si>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</si>
  <si>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</si>
  <si>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</si>
  <si>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</si>
  <si>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</si>
  <si>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</si>
  <si>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</si>
  <si>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</si>
  <si>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</si>
  <si>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</si>
  <si>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</si>
  <si>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</si>
  <si>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</si>
  <si>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</si>
  <si>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</si>
  <si>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</si>
  <si>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</si>
  <si>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</si>
  <si>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</si>
  <si>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</si>
  <si>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</si>
  <si>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</si>
  <si>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</si>
  <si>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</si>
  <si>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</si>
  <si>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</si>
  <si>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</si>
  <si>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</si>
  <si>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</si>
  <si>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</si>
  <si>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</si>
  <si>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</si>
  <si>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</si>
  <si>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</si>
  <si>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</si>
  <si>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</si>
  <si>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</si>
  <si>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</si>
  <si>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</si>
  <si>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</si>
  <si>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</si>
  <si>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</si>
  <si>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</si>
  <si>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</si>
  <si>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</si>
  <si>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</si>
  <si>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</si>
  <si>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</si>
  <si>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</si>
  <si>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</si>
  <si>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</si>
  <si>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</si>
  <si>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</si>
  <si>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</si>
  <si>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</si>
  <si>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</si>
  <si>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</si>
  <si>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</si>
  <si>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</si>
  <si>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</si>
  <si>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</si>
  <si>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</si>
  <si>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</si>
  <si>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</si>
  <si>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</si>
  <si>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</si>
  <si>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</si>
  <si>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</si>
  <si>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</si>
  <si>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</si>
  <si>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</si>
  <si>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</si>
  <si>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</si>
  <si>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</si>
  <si>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</si>
  <si>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</si>
  <si>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</si>
  <si>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</si>
  <si>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</si>
  <si>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</si>
  <si>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</si>
  <si>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</si>
  <si>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</si>
  <si>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</si>
  <si>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</si>
  <si>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</si>
  <si>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</si>
  <si>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</si>
  <si>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</si>
  <si>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</si>
  <si>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</si>
  <si>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</si>
  <si>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</si>
  <si>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</si>
  <si>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</si>
  <si>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</si>
  <si>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</si>
  <si>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</si>
  <si>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</si>
  <si>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</si>
  <si>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</si>
  <si>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</si>
  <si>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</si>
  <si>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</si>
  <si>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</si>
  <si>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</si>
  <si>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</si>
  <si>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</si>
  <si>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</si>
  <si>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</si>
  <si>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</si>
  <si>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</si>
  <si>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</si>
  <si>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</si>
  <si>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</si>
  <si>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</si>
  <si>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</si>
  <si>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</si>
  <si>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</si>
  <si>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</si>
  <si>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</si>
  <si>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</si>
  <si>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</si>
  <si>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</si>
  <si>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</si>
  <si>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</si>
  <si>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</si>
  <si>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</si>
  <si>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</si>
  <si>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</si>
  <si>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</si>
  <si>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</si>
  <si>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</si>
  <si>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</si>
  <si>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</si>
  <si>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</si>
  <si>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</si>
  <si>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</si>
  <si>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</si>
  <si>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</si>
  <si>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</si>
  <si>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</si>
  <si>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</si>
  <si>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</si>
  <si>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</si>
  <si>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</si>
  <si>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</si>
  <si>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</si>
  <si>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</si>
  <si>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</si>
  <si>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</si>
  <si>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</si>
  <si>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</si>
  <si>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</si>
  <si>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</si>
  <si>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</si>
  <si>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</si>
  <si>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</si>
  <si>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</si>
  <si>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</si>
  <si>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</si>
  <si>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</si>
  <si>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</si>
  <si>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</si>
  <si>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</si>
  <si>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</si>
  <si>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</si>
  <si>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</si>
  <si>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</si>
  <si>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</si>
  <si>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</si>
  <si>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</si>
  <si>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</si>
  <si>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</si>
  <si>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</si>
  <si>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</si>
  <si>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</si>
  <si>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</si>
  <si>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</si>
  <si>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</si>
  <si>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</si>
  <si>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</si>
  <si>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</si>
  <si>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</si>
  <si>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</si>
  <si>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</si>
  <si>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</si>
  <si>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</si>
  <si>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</si>
  <si>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</si>
  <si>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</si>
  <si>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</si>
  <si>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</si>
  <si>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</si>
  <si>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</si>
  <si>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</si>
  <si>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</si>
  <si>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</si>
  <si>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</si>
  <si>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</si>
  <si>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</si>
  <si>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</si>
  <si>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</si>
  <si>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</si>
  <si>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</si>
  <si>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</si>
  <si>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</si>
  <si>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</si>
  <si>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</si>
  <si>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</si>
  <si>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</si>
  <si>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</si>
  <si>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</si>
  <si>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</si>
  <si>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</si>
  <si>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</si>
  <si>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</si>
  <si>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</si>
  <si>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</si>
  <si>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</si>
  <si>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</si>
  <si>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</si>
  <si>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</si>
  <si>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</si>
  <si>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</si>
  <si>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</si>
  <si>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</si>
  <si>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</si>
  <si>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</si>
  <si>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</si>
  <si>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</si>
  <si>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</si>
  <si>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</si>
  <si>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</si>
  <si>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</si>
  <si>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</si>
  <si>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</si>
  <si>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</si>
  <si>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</si>
  <si>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</si>
  <si>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</si>
  <si>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</si>
  <si>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</si>
  <si>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</si>
  <si>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</si>
  <si>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</si>
  <si>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</si>
  <si>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</si>
  <si>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</si>
  <si>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</si>
  <si>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</si>
  <si>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</si>
  <si>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</si>
  <si>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</si>
  <si>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</si>
  <si>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</si>
  <si>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</si>
  <si>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</si>
  <si>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</si>
  <si>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</si>
  <si>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</si>
  <si>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</si>
  <si>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</si>
  <si>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</si>
  <si>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</si>
  <si>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</si>
  <si>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</si>
  <si>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</si>
  <si>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</si>
  <si>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</si>
  <si>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</si>
  <si>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</si>
  <si>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</si>
  <si>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</si>
  <si>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</si>
  <si>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</si>
  <si>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</si>
  <si>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</si>
  <si>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</si>
  <si>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</si>
  <si>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</si>
  <si>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</si>
  <si>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</si>
  <si>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</si>
  <si>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</si>
  <si>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</si>
  <si>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</si>
  <si>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</si>
  <si>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</si>
  <si>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</si>
  <si>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</si>
  <si>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</si>
  <si>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</si>
  <si>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</si>
  <si>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</si>
  <si>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</si>
  <si>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</si>
  <si>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</si>
  <si>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</si>
  <si>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</si>
  <si>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</si>
  <si>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</si>
  <si>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</si>
  <si>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</si>
  <si>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</si>
  <si>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</si>
  <si>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</si>
  <si>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</si>
  <si>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</si>
  <si>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</si>
  <si>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</si>
  <si>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</si>
  <si>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</si>
  <si>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</si>
  <si>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</si>
  <si>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</si>
  <si>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</si>
  <si>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</si>
  <si>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</si>
  <si>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</si>
  <si>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</si>
  <si>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</si>
  <si>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</si>
  <si>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</si>
  <si>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</si>
  <si>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</si>
  <si>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</si>
  <si>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</si>
  <si>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</si>
  <si>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</si>
  <si>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</si>
  <si>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</si>
  <si>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</si>
  <si>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</si>
  <si>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</si>
  <si>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</si>
  <si>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</si>
  <si>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</si>
  <si>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</si>
  <si>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</si>
  <si>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</si>
  <si>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</si>
  <si>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</si>
  <si>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</si>
  <si>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</si>
  <si>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</si>
  <si>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</si>
  <si>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</si>
  <si>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</si>
  <si>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</si>
  <si>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</si>
  <si>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</si>
  <si>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</si>
  <si>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</si>
  <si>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</si>
  <si>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</si>
  <si>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</si>
  <si>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</si>
  <si>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</si>
  <si>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</si>
  <si>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</si>
  <si>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</si>
  <si>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</si>
  <si>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</si>
  <si>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</si>
  <si>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</si>
  <si>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</si>
  <si>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</si>
  <si>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</si>
  <si>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</si>
  <si>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</si>
  <si>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</si>
  <si>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</si>
  <si>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</si>
  <si>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</si>
  <si>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</si>
  <si>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</si>
  <si>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</si>
  <si>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</si>
  <si>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</si>
  <si>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</si>
  <si>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</si>
  <si>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</si>
  <si>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</si>
  <si>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</si>
  <si>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</si>
  <si>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</si>
  <si>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</si>
  <si>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</si>
  <si>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</si>
  <si>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</si>
  <si>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</si>
  <si>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</si>
  <si>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</si>
  <si>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</si>
  <si>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</si>
  <si>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</si>
  <si>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</si>
  <si>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</si>
  <si>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</si>
  <si>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</si>
  <si>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</si>
  <si>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</si>
  <si>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</si>
  <si>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</si>
  <si>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</si>
  <si>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</si>
  <si>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</si>
  <si>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</si>
  <si>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</si>
  <si>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</si>
  <si>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</si>
  <si>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</si>
  <si>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</si>
  <si>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</si>
  <si>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</si>
  <si>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</si>
  <si>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</si>
  <si>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</si>
  <si>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</si>
  <si>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</si>
  <si>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</si>
  <si>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</si>
  <si>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</si>
  <si>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</si>
  <si>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</si>
  <si>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</si>
  <si>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</si>
  <si>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</si>
  <si>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</si>
  <si>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</si>
  <si>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</si>
  <si>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</si>
  <si>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</si>
  <si>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</si>
  <si>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</si>
  <si>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</si>
  <si>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</si>
  <si>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</si>
  <si>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</si>
  <si>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</si>
  <si>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</si>
  <si>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</si>
  <si>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</si>
  <si>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</si>
  <si>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</si>
  <si>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</si>
  <si>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</si>
  <si>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</si>
  <si>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</si>
  <si>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</si>
  <si>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</si>
  <si>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</si>
  <si>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</si>
  <si>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</si>
  <si>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</si>
  <si>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</si>
  <si>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</si>
  <si>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</si>
  <si>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</si>
  <si>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</si>
  <si>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</si>
  <si>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</si>
  <si>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</si>
  <si>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</si>
  <si>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</si>
  <si>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</si>
  <si>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</si>
  <si>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</si>
  <si>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</si>
  <si>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</si>
  <si>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</si>
  <si>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</si>
  <si>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</si>
  <si>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</si>
  <si>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</si>
  <si>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</si>
  <si>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</si>
  <si>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</si>
  <si>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</si>
  <si>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</si>
  <si>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</si>
  <si>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</si>
  <si>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</si>
  <si>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</si>
  <si>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</si>
  <si>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</si>
  <si>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</si>
  <si>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</si>
  <si>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</si>
  <si>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</si>
  <si>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</si>
  <si>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</si>
  <si>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</si>
  <si>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</si>
  <si>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</si>
  <si>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</si>
  <si>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</si>
  <si>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</si>
  <si>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</si>
  <si>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</si>
  <si>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</si>
  <si>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</si>
  <si>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</si>
  <si>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</si>
  <si>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</si>
  <si>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</si>
  <si>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</si>
  <si>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</si>
  <si>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</si>
  <si>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</si>
  <si>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</si>
  <si>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</si>
  <si>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</si>
  <si>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</si>
  <si>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</si>
  <si>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</si>
  <si>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</si>
  <si>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</si>
  <si>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</si>
  <si>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</si>
  <si>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</si>
  <si>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</si>
  <si>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</si>
  <si>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</si>
  <si>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</si>
  <si>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</si>
  <si>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</si>
  <si>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</si>
  <si>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</si>
  <si>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</si>
  <si>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</si>
  <si>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</si>
  <si>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</si>
  <si>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</si>
  <si>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</si>
  <si>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</si>
  <si>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</si>
  <si>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</si>
  <si>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</si>
  <si>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</si>
  <si>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</si>
  <si>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</si>
  <si>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</si>
  <si>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</si>
  <si>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</si>
  <si>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</si>
  <si>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</si>
  <si>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</si>
  <si>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</si>
  <si>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</si>
  <si>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</si>
  <si>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</si>
  <si>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</si>
  <si>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</si>
  <si>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</si>
  <si>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</si>
  <si>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</si>
  <si>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</si>
  <si>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</si>
  <si>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</si>
  <si>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</si>
  <si>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</si>
  <si>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</si>
  <si>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</si>
  <si>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</si>
  <si>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</si>
  <si>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</si>
  <si>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</si>
  <si>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</si>
  <si>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</si>
  <si>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</si>
  <si>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</si>
  <si>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</si>
  <si>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</si>
  <si>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</si>
  <si>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</si>
  <si>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</si>
  <si>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</si>
  <si>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</si>
  <si>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</si>
  <si>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</si>
  <si>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</si>
  <si>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</si>
  <si>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</si>
  <si>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</si>
  <si>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</si>
  <si>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</si>
  <si>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</si>
  <si>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</si>
  <si>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</si>
  <si>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</si>
  <si>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</si>
  <si>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</si>
  <si>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</si>
  <si>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</si>
  <si>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</si>
  <si>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</si>
  <si>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</si>
  <si>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</si>
  <si>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</si>
  <si>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</si>
  <si>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</si>
  <si>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</si>
  <si>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</si>
  <si>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</si>
  <si>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</si>
  <si>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</si>
  <si>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</si>
  <si>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</si>
  <si>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</si>
  <si>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</si>
  <si>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</si>
  <si>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</si>
  <si>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</si>
  <si>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</si>
  <si>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</si>
  <si>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</si>
  <si>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</si>
  <si>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</si>
  <si>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</si>
  <si>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</si>
  <si>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</si>
  <si>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</si>
  <si>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</si>
  <si>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</si>
  <si>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</si>
  <si>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</si>
  <si>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</si>
  <si>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</si>
  <si>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</si>
  <si>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</si>
  <si>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</si>
  <si>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</si>
  <si>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</si>
  <si>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</si>
  <si>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</si>
  <si>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</si>
  <si>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</si>
  <si>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</si>
  <si>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</si>
  <si>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</si>
  <si>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</si>
  <si>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</si>
  <si>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</si>
  <si>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</si>
  <si>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</si>
  <si>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</si>
  <si>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</si>
  <si>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</si>
  <si>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</si>
  <si>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</si>
  <si>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</si>
  <si>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</si>
  <si>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</si>
  <si>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</si>
  <si>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</si>
  <si>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</si>
  <si>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</si>
  <si>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</si>
  <si>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</si>
  <si>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</si>
  <si>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</si>
  <si>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</si>
  <si>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</si>
  <si>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</si>
  <si>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</si>
  <si>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</si>
  <si>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</si>
  <si>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</si>
  <si>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</si>
  <si>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</si>
  <si>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</si>
  <si>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</si>
  <si>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</si>
  <si>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</si>
  <si>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</si>
  <si>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</si>
  <si>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</si>
  <si>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</si>
  <si>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</si>
  <si>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</si>
  <si>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</si>
  <si>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</si>
  <si>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</si>
  <si>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</si>
  <si>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</si>
  <si>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</si>
  <si>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</si>
  <si>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</si>
  <si>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</si>
  <si>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</si>
  <si>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</si>
  <si>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</si>
  <si>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</si>
  <si>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</si>
  <si>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</si>
  <si>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</si>
  <si>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</si>
  <si>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</si>
  <si>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</si>
  <si>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</si>
  <si>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</si>
  <si>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</si>
  <si>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</si>
  <si>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</si>
  <si>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</si>
  <si>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</si>
  <si>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</si>
  <si>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</si>
  <si>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</si>
  <si>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</si>
  <si>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</si>
  <si>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</si>
  <si>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</si>
  <si>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</si>
  <si>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</si>
  <si>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</si>
  <si>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</si>
  <si>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</si>
  <si>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</si>
  <si>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</si>
  <si>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</si>
  <si>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</si>
  <si>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</si>
  <si>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</si>
  <si>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</si>
  <si>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</si>
  <si>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</si>
  <si>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</si>
  <si>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</si>
  <si>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</si>
  <si>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</si>
  <si>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</si>
  <si>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</si>
  <si>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</si>
  <si>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</si>
  <si>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</si>
  <si>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</si>
  <si>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</si>
  <si>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</si>
  <si>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</si>
  <si>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</si>
  <si>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</si>
  <si>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</si>
  <si>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</si>
  <si>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</si>
  <si>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</si>
  <si>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</si>
  <si>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</si>
  <si>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</si>
  <si>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</si>
  <si>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</si>
  <si>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</si>
  <si>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</si>
  <si>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</si>
  <si>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</si>
  <si>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</si>
  <si>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</si>
  <si>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</si>
  <si>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</si>
  <si>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</si>
  <si>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</si>
  <si>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</si>
  <si>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</si>
  <si>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</si>
  <si>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</si>
  <si>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</si>
  <si>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</si>
  <si>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</si>
  <si>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</si>
  <si>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</si>
  <si>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</si>
  <si>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</si>
  <si>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</si>
  <si>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</si>
  <si>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</si>
  <si>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</si>
  <si>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</si>
  <si>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</si>
  <si>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</si>
  <si>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</si>
  <si>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</si>
  <si>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</si>
  <si>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</si>
  <si>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</si>
  <si>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</si>
  <si>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</si>
  <si>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</si>
  <si>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</si>
  <si>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</si>
  <si>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</si>
  <si>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</si>
  <si>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</si>
  <si>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</si>
  <si>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</si>
  <si>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</si>
  <si>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</si>
  <si>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</si>
  <si>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</si>
  <si>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</si>
  <si>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</si>
  <si>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</si>
  <si>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</si>
  <si>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</si>
  <si>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</si>
  <si>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</si>
  <si>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</si>
  <si>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</si>
  <si>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</si>
  <si>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</si>
  <si>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</si>
  <si>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</si>
  <si>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</si>
  <si>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</si>
  <si>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</si>
  <si>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</si>
  <si>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</si>
  <si>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</si>
  <si>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</si>
  <si>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</si>
  <si>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</si>
  <si>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</si>
  <si>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</si>
  <si>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</si>
  <si>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</si>
  <si>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</si>
  <si>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</si>
  <si>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</si>
  <si>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</si>
  <si>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</si>
  <si>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</si>
  <si>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</si>
  <si>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</si>
  <si>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</si>
  <si>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</si>
  <si>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</si>
  <si>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</si>
  <si>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</si>
  <si>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</si>
  <si>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</si>
  <si>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</si>
  <si>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</si>
  <si>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</si>
  <si>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</si>
  <si>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</si>
  <si>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</si>
  <si>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</si>
  <si>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</si>
  <si>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</si>
  <si>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</si>
  <si>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</si>
  <si>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</si>
  <si>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</si>
  <si>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</si>
  <si>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</si>
  <si>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</si>
  <si>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</si>
  <si>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</si>
  <si>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</si>
  <si>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</si>
  <si>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</si>
  <si>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</si>
  <si>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</si>
  <si>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</si>
  <si>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</si>
  <si>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</si>
  <si>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</si>
  <si>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</si>
  <si>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</si>
  <si>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</si>
  <si>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</si>
  <si>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</si>
  <si>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</si>
  <si>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</si>
  <si>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</si>
  <si>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</si>
  <si>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</si>
  <si>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</si>
  <si>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</si>
  <si>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</si>
  <si>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</si>
  <si>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</si>
  <si>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</si>
  <si>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</si>
  <si>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</si>
  <si>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</si>
  <si>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</si>
  <si>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</si>
  <si>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</si>
  <si>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</si>
  <si>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</si>
  <si>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</si>
  <si>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</si>
  <si>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</si>
  <si>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</si>
  <si>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</si>
  <si>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</si>
  <si>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</si>
  <si>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</si>
  <si>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</si>
  <si>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</si>
  <si>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</si>
  <si>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</si>
  <si>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</si>
  <si>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</si>
  <si>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</si>
  <si>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</si>
  <si>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</si>
  <si>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</si>
  <si>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</si>
  <si>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</si>
  <si>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</si>
  <si>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</si>
  <si>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</si>
  <si>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</si>
  <si>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</si>
  <si>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</si>
  <si>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</si>
  <si>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</si>
  <si>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</si>
  <si>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</si>
  <si>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</si>
  <si>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</si>
  <si>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</si>
  <si>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</si>
  <si>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</si>
  <si>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</si>
  <si>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</si>
  <si>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</si>
  <si>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</si>
  <si>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</si>
  <si>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</si>
  <si>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</si>
  <si>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</si>
  <si>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</si>
  <si>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</si>
  <si>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</si>
  <si>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</si>
  <si>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</si>
  <si>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</si>
  <si>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</si>
  <si>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</si>
  <si>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</si>
  <si>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</si>
  <si>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</si>
  <si>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</si>
  <si>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</si>
  <si>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</si>
  <si>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</si>
  <si>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</si>
  <si>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</si>
  <si>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</si>
  <si>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</si>
  <si>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</si>
  <si>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</si>
  <si>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</si>
  <si>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</si>
  <si>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</si>
  <si>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</si>
  <si>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</si>
  <si>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</si>
  <si>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</si>
  <si>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</si>
  <si>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</si>
  <si>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</si>
  <si>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</si>
  <si>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</si>
  <si>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</si>
  <si>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</si>
  <si>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</si>
  <si>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</si>
  <si>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</si>
  <si>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</si>
  <si>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</si>
  <si>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</si>
  <si>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</si>
  <si>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</si>
  <si>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</si>
  <si>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</si>
  <si>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</si>
  <si>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</si>
  <si>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</si>
  <si>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</si>
  <si>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</si>
  <si>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</si>
  <si>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</si>
  <si>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</si>
  <si>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</si>
  <si>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</si>
  <si>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</si>
  <si>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</si>
  <si>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</si>
  <si>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</si>
  <si>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</si>
  <si>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</si>
  <si>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</si>
  <si>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</si>
  <si>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</si>
  <si>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</si>
  <si>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</si>
  <si>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</si>
  <si>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</si>
  <si>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</si>
  <si>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</si>
  <si>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</si>
  <si>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</si>
  <si>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</si>
  <si>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</si>
  <si>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</si>
  <si>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</si>
  <si>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</si>
  <si>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</si>
  <si>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</si>
  <si>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</si>
  <si>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</si>
  <si>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</si>
  <si>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</si>
  <si>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</si>
  <si>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</si>
  <si>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</si>
  <si>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</si>
  <si>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</si>
  <si>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</si>
  <si>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</si>
  <si>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</si>
  <si>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</si>
  <si>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</si>
  <si>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</si>
  <si>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</si>
  <si>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</si>
  <si>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</si>
  <si>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</si>
  <si>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</si>
  <si>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</si>
  <si>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</si>
  <si>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</si>
  <si>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</si>
  <si>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</si>
  <si>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</si>
  <si>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</si>
  <si>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</si>
  <si>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</si>
  <si>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</si>
  <si>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</si>
  <si>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</si>
  <si>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</si>
  <si>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</si>
  <si>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</si>
  <si>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</si>
  <si>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</si>
  <si>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</si>
  <si>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</si>
  <si>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</si>
  <si>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</si>
  <si>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</si>
  <si>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</si>
  <si>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</si>
  <si>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</si>
  <si>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</si>
  <si>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</si>
  <si>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</si>
  <si>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</si>
  <si>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</si>
  <si>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</si>
  <si>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</si>
  <si>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</si>
  <si>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</si>
  <si>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</si>
  <si>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</si>
  <si>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</si>
  <si>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</si>
  <si>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</si>
  <si>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</si>
  <si>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</si>
  <si>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</si>
  <si>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</si>
  <si>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</si>
  <si>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</si>
  <si>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</si>
  <si>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</si>
  <si>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</si>
  <si>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</si>
  <si>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</si>
  <si>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</si>
  <si>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</si>
  <si>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</si>
  <si>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</si>
  <si>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</si>
  <si>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</si>
  <si>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</si>
  <si>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</si>
  <si>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</si>
  <si>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</si>
  <si>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</si>
  <si>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</si>
  <si>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</si>
  <si>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</si>
  <si>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</si>
  <si>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</si>
  <si>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</si>
  <si>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</si>
  <si>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</si>
  <si>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</si>
  <si>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</si>
  <si>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</si>
  <si>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</si>
  <si>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</si>
  <si>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</si>
  <si>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</si>
  <si>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</si>
  <si>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</si>
  <si>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</si>
  <si>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</si>
  <si>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</si>
  <si>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</si>
  <si>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</si>
  <si>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</si>
  <si>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</si>
  <si>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</si>
  <si>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</si>
  <si>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</si>
  <si>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</si>
  <si>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</si>
  <si>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</si>
  <si>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</si>
  <si>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</si>
  <si>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</si>
  <si>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</si>
  <si>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</si>
  <si>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</si>
  <si>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</si>
  <si>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</si>
  <si>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</si>
  <si>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</si>
  <si>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</si>
  <si>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</si>
  <si>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</si>
  <si>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</si>
  <si>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</si>
  <si>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</si>
  <si>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</si>
  <si>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</si>
  <si>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</si>
  <si>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</si>
  <si>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</si>
  <si>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</si>
  <si>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</si>
  <si>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</si>
  <si>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</si>
  <si>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</si>
  <si>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</si>
  <si>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</si>
  <si>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</si>
  <si>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</si>
  <si>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</si>
  <si>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</si>
  <si>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</si>
  <si>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</si>
  <si>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</si>
  <si>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</si>
  <si>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</si>
  <si>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</si>
  <si>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</si>
  <si>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</si>
  <si>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</si>
  <si>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</si>
  <si>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</si>
  <si>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</si>
  <si>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</si>
  <si>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</si>
  <si>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</si>
  <si>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</si>
  <si>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</si>
  <si>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</si>
  <si>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</si>
  <si>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</si>
  <si>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</si>
  <si>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</si>
  <si>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</si>
  <si>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</si>
  <si>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</si>
  <si>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</si>
  <si>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</si>
  <si>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</si>
  <si>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ANTUNA ĆOLNIĆA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</si>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</sst>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3464661.79</v>
      </c>
      <c r="D2" s="7">
        <f>'PR-RAS'!E6</f>
        <v>3225975.8299999996</v>
      </c>
      <c r="E2" s="7">
        <v>0</v>
      </c>
      <c r="F2" s="7">
        <v>0</v>
      </c>
      <c r="G2" s="8">
        <f t="shared" ref="G2:G274" si="0">(B2/1000)*(C2*1+D2*2)</f>
        <v>9916.6134499999989</v>
      </c>
      <c r="H2" s="8">
        <f t="shared" ref="H2:H274" si="1">ABS(C2-ROUND(C2,0))+ABS(D2-ROUND(D2,0))</f>
        <v>0.38000000035390258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3255960.77</v>
      </c>
      <c r="D45" s="2">
        <f>'PR-RAS'!E49</f>
        <v>2985814.0399999996</v>
      </c>
      <c r="E45" s="2">
        <v>0</v>
      </c>
      <c r="F45" s="2">
        <v>0</v>
      </c>
      <c r="G45" s="3">
        <f t="shared" si="0"/>
        <v>406013.90939999995</v>
      </c>
      <c r="H45" s="3">
        <f t="shared" si="1"/>
        <v>0.26999999955296516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3254885.37</v>
      </c>
      <c r="D64" s="2">
        <f>'PR-RAS'!E68</f>
        <v>2984799.4099999997</v>
      </c>
      <c r="E64" s="2">
        <v>0</v>
      </c>
      <c r="F64" s="2">
        <v>0</v>
      </c>
      <c r="G64" s="3">
        <f t="shared" si="0"/>
        <v>581142.50396999996</v>
      </c>
      <c r="H64" s="3">
        <f t="shared" si="1"/>
        <v>0.77999999979510903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2765865.48</v>
      </c>
      <c r="D65" s="2">
        <f>'PR-RAS'!E69</f>
        <v>2857607.28</v>
      </c>
      <c r="E65" s="2">
        <v>0</v>
      </c>
      <c r="F65" s="2">
        <v>0</v>
      </c>
      <c r="G65" s="3">
        <f t="shared" si="0"/>
        <v>542789.12255999993</v>
      </c>
      <c r="H65" s="3">
        <f t="shared" si="1"/>
        <v>0.75999999977648258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489019.89</v>
      </c>
      <c r="D66" s="2">
        <f>'PR-RAS'!E70</f>
        <v>127192.13</v>
      </c>
      <c r="E66" s="2">
        <v>0</v>
      </c>
      <c r="F66" s="2">
        <v>0</v>
      </c>
      <c r="G66" s="3">
        <f t="shared" si="0"/>
        <v>48321.269750000007</v>
      </c>
      <c r="H66" s="3">
        <f t="shared" si="1"/>
        <v>0.23999999999068677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1075.4000000000001</v>
      </c>
      <c r="D70" s="2">
        <f>'PR-RAS'!E74</f>
        <v>1014.63</v>
      </c>
      <c r="E70" s="2">
        <v>0</v>
      </c>
      <c r="F70" s="2">
        <v>0</v>
      </c>
      <c r="G70" s="3">
        <f t="shared" si="0"/>
        <v>214.22154</v>
      </c>
      <c r="H70" s="3">
        <f t="shared" si="1"/>
        <v>0.7700000000000955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1075.4000000000001</v>
      </c>
      <c r="D71" s="2">
        <f>'PR-RAS'!E75</f>
        <v>1014.63</v>
      </c>
      <c r="E71" s="2">
        <v>0</v>
      </c>
      <c r="F71" s="2">
        <v>0</v>
      </c>
      <c r="G71" s="3">
        <f t="shared" si="0"/>
        <v>217.3262</v>
      </c>
      <c r="H71" s="3">
        <f t="shared" si="1"/>
        <v>0.7700000000000955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7421.4</v>
      </c>
      <c r="D102" s="2">
        <f>'PR-RAS'!E106</f>
        <v>8607.56</v>
      </c>
      <c r="E102" s="2">
        <v>0</v>
      </c>
      <c r="F102" s="2">
        <v>0</v>
      </c>
      <c r="G102" s="3">
        <f t="shared" si="0"/>
        <v>2488.2885200000001</v>
      </c>
      <c r="H102" s="3">
        <f t="shared" si="1"/>
        <v>0.84000000000014552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7421.4</v>
      </c>
      <c r="D108" s="2">
        <f>'PR-RAS'!E112</f>
        <v>8607.56</v>
      </c>
      <c r="E108" s="2">
        <v>0</v>
      </c>
      <c r="F108" s="2">
        <v>0</v>
      </c>
      <c r="G108" s="3">
        <f t="shared" si="0"/>
        <v>2636.1076399999997</v>
      </c>
      <c r="H108" s="3">
        <f t="shared" si="1"/>
        <v>0.84000000000014552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7421.4</v>
      </c>
      <c r="D113" s="2">
        <f>'PR-RAS'!E117</f>
        <v>8607.56</v>
      </c>
      <c r="E113" s="2">
        <v>0</v>
      </c>
      <c r="F113" s="2">
        <v>0</v>
      </c>
      <c r="G113" s="3">
        <f t="shared" si="0"/>
        <v>2759.2902399999998</v>
      </c>
      <c r="H113" s="3">
        <f t="shared" si="1"/>
        <v>0.84000000000014552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36346.660000000003</v>
      </c>
      <c r="D121" s="2">
        <f>'PR-RAS'!E125</f>
        <v>31607</v>
      </c>
      <c r="E121" s="2">
        <v>0</v>
      </c>
      <c r="F121" s="2">
        <v>0</v>
      </c>
      <c r="G121" s="3">
        <f t="shared" si="0"/>
        <v>11947.279200000001</v>
      </c>
      <c r="H121" s="3">
        <f t="shared" si="1"/>
        <v>0.33999999999650754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13273.95</v>
      </c>
      <c r="D122" s="2">
        <f>'PR-RAS'!E126</f>
        <v>31607</v>
      </c>
      <c r="E122" s="2">
        <v>0</v>
      </c>
      <c r="F122" s="2">
        <v>0</v>
      </c>
      <c r="G122" s="3">
        <f t="shared" si="0"/>
        <v>9255.0419499999989</v>
      </c>
      <c r="H122" s="3">
        <f t="shared" si="1"/>
        <v>4.9999999999272404E-2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13273.95</v>
      </c>
      <c r="D124" s="2">
        <f>'PR-RAS'!E128</f>
        <v>31607</v>
      </c>
      <c r="E124" s="2">
        <v>0</v>
      </c>
      <c r="F124" s="2">
        <v>0</v>
      </c>
      <c r="G124" s="3">
        <f t="shared" si="0"/>
        <v>9408.0178500000002</v>
      </c>
      <c r="H124" s="3">
        <f t="shared" si="1"/>
        <v>4.9999999999272404E-2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23072.71</v>
      </c>
      <c r="D125" s="2">
        <f>'PR-RAS'!E129</f>
        <v>0</v>
      </c>
      <c r="E125" s="2">
        <v>0</v>
      </c>
      <c r="F125" s="2">
        <v>0</v>
      </c>
      <c r="G125" s="3">
        <f t="shared" si="0"/>
        <v>2861.01604</v>
      </c>
      <c r="H125" s="3">
        <f t="shared" si="1"/>
        <v>0.29000000000087311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632.71</v>
      </c>
      <c r="D126" s="2">
        <f>'PR-RAS'!E130</f>
        <v>0</v>
      </c>
      <c r="E126" s="2">
        <v>0</v>
      </c>
      <c r="F126" s="2">
        <v>0</v>
      </c>
      <c r="G126" s="3">
        <f t="shared" si="0"/>
        <v>79.088750000000005</v>
      </c>
      <c r="H126" s="3">
        <f t="shared" si="1"/>
        <v>0.28999999999996362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22440</v>
      </c>
      <c r="D127" s="2">
        <f>'PR-RAS'!E131</f>
        <v>0</v>
      </c>
      <c r="E127" s="2">
        <v>0</v>
      </c>
      <c r="F127" s="2">
        <v>0</v>
      </c>
      <c r="G127" s="3">
        <f t="shared" si="0"/>
        <v>2827.44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164932.96000000002</v>
      </c>
      <c r="D130" s="2">
        <f>'PR-RAS'!E134</f>
        <v>199947.23</v>
      </c>
      <c r="E130" s="2">
        <v>0</v>
      </c>
      <c r="F130" s="2">
        <v>0</v>
      </c>
      <c r="G130" s="3">
        <f t="shared" si="0"/>
        <v>72862.737180000011</v>
      </c>
      <c r="H130" s="3">
        <f t="shared" si="1"/>
        <v>0.26999999998952262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164932.96000000002</v>
      </c>
      <c r="D131" s="2">
        <f>'PR-RAS'!E135</f>
        <v>199947.23</v>
      </c>
      <c r="E131" s="2">
        <v>0</v>
      </c>
      <c r="F131" s="2">
        <v>0</v>
      </c>
      <c r="G131" s="3">
        <f t="shared" si="0"/>
        <v>73427.564600000012</v>
      </c>
      <c r="H131" s="3">
        <f t="shared" si="1"/>
        <v>0.26999999998952262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156638.73000000001</v>
      </c>
      <c r="D132" s="2">
        <f>'PR-RAS'!E136</f>
        <v>197947.23</v>
      </c>
      <c r="E132" s="2">
        <v>0</v>
      </c>
      <c r="F132" s="2">
        <v>0</v>
      </c>
      <c r="G132" s="3">
        <f t="shared" si="0"/>
        <v>72381.847890000005</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8294.23</v>
      </c>
      <c r="D133" s="2">
        <f>'PR-RAS'!E137</f>
        <v>2000</v>
      </c>
      <c r="E133" s="2">
        <v>0</v>
      </c>
      <c r="F133" s="2">
        <v>0</v>
      </c>
      <c r="G133" s="3">
        <f t="shared" si="0"/>
        <v>1622.83836</v>
      </c>
      <c r="H133" s="3">
        <f t="shared" si="1"/>
        <v>0.22999999999956344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2892207.71</v>
      </c>
      <c r="D148" s="2">
        <f>'PR-RAS'!E152</f>
        <v>3408479.53</v>
      </c>
      <c r="E148" s="2">
        <v>0</v>
      </c>
      <c r="F148" s="2">
        <v>0</v>
      </c>
      <c r="G148" s="3">
        <f t="shared" si="0"/>
        <v>1427247.5151899999</v>
      </c>
      <c r="H148" s="3">
        <f t="shared" si="1"/>
        <v>0.76000000024214387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2326482.56</v>
      </c>
      <c r="D149" s="2">
        <f>'PR-RAS'!E153</f>
        <v>2785470.17</v>
      </c>
      <c r="E149" s="2">
        <v>0</v>
      </c>
      <c r="F149" s="2">
        <v>0</v>
      </c>
      <c r="G149" s="3">
        <f t="shared" si="0"/>
        <v>1168818.5892</v>
      </c>
      <c r="H149" s="3">
        <f t="shared" si="1"/>
        <v>0.60999999986961484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1929116.15</v>
      </c>
      <c r="D150" s="2">
        <f>'PR-RAS'!E154</f>
        <v>2315929.08</v>
      </c>
      <c r="E150" s="2">
        <v>0</v>
      </c>
      <c r="F150" s="2">
        <v>0</v>
      </c>
      <c r="G150" s="3">
        <f t="shared" si="0"/>
        <v>977585.17219000007</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1929116.15</v>
      </c>
      <c r="D151" s="2">
        <f>'PR-RAS'!E155</f>
        <v>2315929.08</v>
      </c>
      <c r="E151" s="2">
        <v>0</v>
      </c>
      <c r="F151" s="2">
        <v>0</v>
      </c>
      <c r="G151" s="3">
        <f t="shared" si="0"/>
        <v>984146.14650000003</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78721.100000000006</v>
      </c>
      <c r="D155" s="2">
        <f>'PR-RAS'!E159</f>
        <v>87345.05</v>
      </c>
      <c r="E155" s="2">
        <v>0</v>
      </c>
      <c r="F155" s="2">
        <v>0</v>
      </c>
      <c r="G155" s="3">
        <f t="shared" si="0"/>
        <v>39025.324800000002</v>
      </c>
      <c r="H155" s="3">
        <f t="shared" si="1"/>
        <v>0.15000000000873115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318645.31</v>
      </c>
      <c r="D156" s="2">
        <f>'PR-RAS'!E160</f>
        <v>382196.04</v>
      </c>
      <c r="E156" s="2">
        <v>0</v>
      </c>
      <c r="F156" s="2">
        <v>0</v>
      </c>
      <c r="G156" s="3">
        <f t="shared" si="0"/>
        <v>167870.79544999998</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318645.31</v>
      </c>
      <c r="D158" s="2">
        <f>'PR-RAS'!E162</f>
        <v>382196.04</v>
      </c>
      <c r="E158" s="2">
        <v>0</v>
      </c>
      <c r="F158" s="2">
        <v>0</v>
      </c>
      <c r="G158" s="3">
        <f t="shared" si="0"/>
        <v>170036.87022999997</v>
      </c>
      <c r="H158" s="3">
        <f t="shared" si="1"/>
        <v>0.34999999997671694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494269.79999999993</v>
      </c>
      <c r="D160" s="2">
        <f>'PR-RAS'!E164</f>
        <v>554381.27</v>
      </c>
      <c r="E160" s="2">
        <v>0</v>
      </c>
      <c r="F160" s="2">
        <v>0</v>
      </c>
      <c r="G160" s="3">
        <f t="shared" si="0"/>
        <v>254882.14205999998</v>
      </c>
      <c r="H160" s="3">
        <f t="shared" si="1"/>
        <v>0.47000000008847564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59439.47</v>
      </c>
      <c r="D161" s="2">
        <f>'PR-RAS'!E165</f>
        <v>71460.5</v>
      </c>
      <c r="E161" s="2">
        <v>0</v>
      </c>
      <c r="F161" s="2">
        <v>0</v>
      </c>
      <c r="G161" s="3">
        <f t="shared" si="0"/>
        <v>32377.675200000001</v>
      </c>
      <c r="H161" s="3">
        <f t="shared" si="1"/>
        <v>0.97000000000116415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8857.36</v>
      </c>
      <c r="D162" s="2">
        <f>'PR-RAS'!E166</f>
        <v>13938.05</v>
      </c>
      <c r="E162" s="2">
        <v>0</v>
      </c>
      <c r="F162" s="2">
        <v>0</v>
      </c>
      <c r="G162" s="3">
        <f t="shared" si="0"/>
        <v>5914.0870599999998</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45903.34</v>
      </c>
      <c r="D163" s="2">
        <f>'PR-RAS'!E167</f>
        <v>50694.77</v>
      </c>
      <c r="E163" s="2">
        <v>0</v>
      </c>
      <c r="F163" s="2">
        <v>0</v>
      </c>
      <c r="G163" s="3">
        <f t="shared" si="0"/>
        <v>23861.44656</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4119.7700000000004</v>
      </c>
      <c r="D164" s="2">
        <f>'PR-RAS'!E168</f>
        <v>6827.68</v>
      </c>
      <c r="E164" s="2">
        <v>0</v>
      </c>
      <c r="F164" s="2">
        <v>0</v>
      </c>
      <c r="G164" s="3">
        <f t="shared" si="0"/>
        <v>2897.3461900000002</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559</v>
      </c>
      <c r="D165" s="2">
        <f>'PR-RAS'!E169</f>
        <v>0</v>
      </c>
      <c r="E165" s="2">
        <v>0</v>
      </c>
      <c r="F165" s="2">
        <v>0</v>
      </c>
      <c r="G165" s="3">
        <f t="shared" si="0"/>
        <v>91.676000000000002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304950.48</v>
      </c>
      <c r="D166" s="2">
        <f>'PR-RAS'!E170</f>
        <v>294576.11</v>
      </c>
      <c r="E166" s="2">
        <v>0</v>
      </c>
      <c r="F166" s="2">
        <v>0</v>
      </c>
      <c r="G166" s="3">
        <f t="shared" si="0"/>
        <v>147526.9455</v>
      </c>
      <c r="H166" s="3">
        <f t="shared" si="1"/>
        <v>0.58999999996740371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39849.480000000003</v>
      </c>
      <c r="D167" s="2">
        <f>'PR-RAS'!E171</f>
        <v>41301.29</v>
      </c>
      <c r="E167" s="2">
        <v>0</v>
      </c>
      <c r="F167" s="2">
        <v>0</v>
      </c>
      <c r="G167" s="3">
        <f t="shared" si="0"/>
        <v>20327.041960000002</v>
      </c>
      <c r="H167" s="3">
        <f t="shared" si="1"/>
        <v>0.77000000000407454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181081.39</v>
      </c>
      <c r="D168" s="2">
        <f>'PR-RAS'!E172</f>
        <v>193583.87</v>
      </c>
      <c r="E168" s="2">
        <v>0</v>
      </c>
      <c r="F168" s="2">
        <v>0</v>
      </c>
      <c r="G168" s="3">
        <f t="shared" si="0"/>
        <v>94897.60471</v>
      </c>
      <c r="H168" s="3">
        <f t="shared" si="1"/>
        <v>0.52000000001862645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43312.639999999999</v>
      </c>
      <c r="D169" s="2">
        <f>'PR-RAS'!E173</f>
        <v>45106.97</v>
      </c>
      <c r="E169" s="2">
        <v>0</v>
      </c>
      <c r="F169" s="2">
        <v>0</v>
      </c>
      <c r="G169" s="3">
        <f t="shared" si="0"/>
        <v>22432.465440000004</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15478.6</v>
      </c>
      <c r="D170" s="2">
        <f>'PR-RAS'!E174</f>
        <v>6906.63</v>
      </c>
      <c r="E170" s="2">
        <v>0</v>
      </c>
      <c r="F170" s="2">
        <v>0</v>
      </c>
      <c r="G170" s="3">
        <f t="shared" si="0"/>
        <v>4950.3243400000001</v>
      </c>
      <c r="H170" s="3">
        <f t="shared" si="1"/>
        <v>0.76999999999952706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24366.19</v>
      </c>
      <c r="D171" s="2">
        <f>'PR-RAS'!E175</f>
        <v>7136.56</v>
      </c>
      <c r="E171" s="2">
        <v>0</v>
      </c>
      <c r="F171" s="2">
        <v>0</v>
      </c>
      <c r="G171" s="3">
        <f t="shared" si="0"/>
        <v>6568.6827000000003</v>
      </c>
      <c r="H171" s="3">
        <f t="shared" si="1"/>
        <v>0.62999999999829015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862.18</v>
      </c>
      <c r="D173" s="2">
        <f>'PR-RAS'!E177</f>
        <v>540.79</v>
      </c>
      <c r="E173" s="2">
        <v>0</v>
      </c>
      <c r="F173" s="2">
        <v>0</v>
      </c>
      <c r="G173" s="3">
        <f t="shared" si="0"/>
        <v>334.32671999999991</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108519.97</v>
      </c>
      <c r="D174" s="2">
        <f>'PR-RAS'!E178</f>
        <v>157965.15</v>
      </c>
      <c r="E174" s="2">
        <v>0</v>
      </c>
      <c r="F174" s="2">
        <v>0</v>
      </c>
      <c r="G174" s="3">
        <f t="shared" si="0"/>
        <v>73429.896710000001</v>
      </c>
      <c r="H174" s="3">
        <f t="shared" si="1"/>
        <v>0.17999999999301508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6625.71</v>
      </c>
      <c r="D175" s="2">
        <f>'PR-RAS'!E179</f>
        <v>8945.1</v>
      </c>
      <c r="E175" s="2">
        <v>0</v>
      </c>
      <c r="F175" s="2">
        <v>0</v>
      </c>
      <c r="G175" s="3">
        <f t="shared" si="0"/>
        <v>4265.7683399999996</v>
      </c>
      <c r="H175" s="3">
        <f t="shared" si="1"/>
        <v>0.39000000000032742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17245.32</v>
      </c>
      <c r="D176" s="2">
        <f>'PR-RAS'!E180</f>
        <v>43746.44</v>
      </c>
      <c r="E176" s="2">
        <v>0</v>
      </c>
      <c r="F176" s="2">
        <v>0</v>
      </c>
      <c r="G176" s="3">
        <f t="shared" si="0"/>
        <v>18329.185000000001</v>
      </c>
      <c r="H176" s="3">
        <f t="shared" si="1"/>
        <v>0.76000000000203727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460</v>
      </c>
      <c r="D177" s="2">
        <f>'PR-RAS'!E181</f>
        <v>0</v>
      </c>
      <c r="E177" s="2">
        <v>0</v>
      </c>
      <c r="F177" s="2">
        <v>0</v>
      </c>
      <c r="G177" s="3">
        <f t="shared" si="0"/>
        <v>80.959999999999994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19114.89</v>
      </c>
      <c r="D178" s="2">
        <f>'PR-RAS'!E182</f>
        <v>20814.490000000002</v>
      </c>
      <c r="E178" s="2">
        <v>0</v>
      </c>
      <c r="F178" s="2">
        <v>0</v>
      </c>
      <c r="G178" s="3">
        <f t="shared" si="0"/>
        <v>10751.664989999999</v>
      </c>
      <c r="H178" s="3">
        <f t="shared" si="1"/>
        <v>0.60000000000218279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182.5</v>
      </c>
      <c r="D179" s="2">
        <f>'PR-RAS'!E183</f>
        <v>449.25</v>
      </c>
      <c r="E179" s="2">
        <v>0</v>
      </c>
      <c r="F179" s="2">
        <v>0</v>
      </c>
      <c r="G179" s="3">
        <f t="shared" si="0"/>
        <v>192.41799999999998</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5001.4399999999996</v>
      </c>
      <c r="D180" s="2">
        <f>'PR-RAS'!E184</f>
        <v>4408.22</v>
      </c>
      <c r="E180" s="2">
        <v>0</v>
      </c>
      <c r="F180" s="2">
        <v>0</v>
      </c>
      <c r="G180" s="3">
        <f t="shared" si="0"/>
        <v>2473.4005200000001</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55692.54</v>
      </c>
      <c r="D181" s="2">
        <f>'PR-RAS'!E185</f>
        <v>76045.64</v>
      </c>
      <c r="E181" s="2">
        <v>0</v>
      </c>
      <c r="F181" s="2">
        <v>0</v>
      </c>
      <c r="G181" s="3">
        <f t="shared" si="0"/>
        <v>37401.087599999999</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2363.8000000000002</v>
      </c>
      <c r="D182" s="2">
        <f>'PR-RAS'!E186</f>
        <v>2314.02</v>
      </c>
      <c r="E182" s="2">
        <v>0</v>
      </c>
      <c r="F182" s="2">
        <v>0</v>
      </c>
      <c r="G182" s="3">
        <f t="shared" si="0"/>
        <v>1265.52304</v>
      </c>
      <c r="H182" s="3">
        <f t="shared" si="1"/>
        <v>0.21999999999979991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1833.77</v>
      </c>
      <c r="D183" s="2">
        <f>'PR-RAS'!E187</f>
        <v>1241.99</v>
      </c>
      <c r="E183" s="2">
        <v>0</v>
      </c>
      <c r="F183" s="2">
        <v>0</v>
      </c>
      <c r="G183" s="3">
        <f t="shared" si="0"/>
        <v>785.83050000000003</v>
      </c>
      <c r="H183" s="3">
        <f t="shared" si="1"/>
        <v>0.24000000000000909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21359.879999999997</v>
      </c>
      <c r="D190" s="2">
        <f>'PR-RAS'!E194</f>
        <v>30379.510000000002</v>
      </c>
      <c r="E190" s="2">
        <v>0</v>
      </c>
      <c r="F190" s="2">
        <v>0</v>
      </c>
      <c r="G190" s="3">
        <f t="shared" si="0"/>
        <v>15520.472099999999</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804.56</v>
      </c>
      <c r="D192" s="2">
        <f>'PR-RAS'!E196</f>
        <v>856.37</v>
      </c>
      <c r="E192" s="2">
        <v>0</v>
      </c>
      <c r="F192" s="2">
        <v>0</v>
      </c>
      <c r="G192" s="3">
        <f t="shared" si="0"/>
        <v>480.80430000000007</v>
      </c>
      <c r="H192" s="3">
        <f t="shared" si="1"/>
        <v>0.81000000000005912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705.21</v>
      </c>
      <c r="D193" s="2">
        <f>'PR-RAS'!E197</f>
        <v>79.7</v>
      </c>
      <c r="E193" s="2">
        <v>0</v>
      </c>
      <c r="F193" s="2">
        <v>0</v>
      </c>
      <c r="G193" s="3">
        <f t="shared" si="0"/>
        <v>166.00512000000001</v>
      </c>
      <c r="H193" s="3">
        <f t="shared" si="1"/>
        <v>0.51000000000003354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2795.4</v>
      </c>
      <c r="D195" s="2">
        <f>'PR-RAS'!E199</f>
        <v>3066.13</v>
      </c>
      <c r="E195" s="2">
        <v>0</v>
      </c>
      <c r="F195" s="2">
        <v>0</v>
      </c>
      <c r="G195" s="3">
        <f t="shared" si="0"/>
        <v>1731.96604</v>
      </c>
      <c r="H195" s="3">
        <f t="shared" si="1"/>
        <v>0.53000000000020009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17054.71</v>
      </c>
      <c r="D197" s="2">
        <f>'PR-RAS'!E201</f>
        <v>26377.31</v>
      </c>
      <c r="E197" s="2">
        <v>0</v>
      </c>
      <c r="F197" s="2">
        <v>0</v>
      </c>
      <c r="G197" s="3">
        <f t="shared" si="0"/>
        <v>13682.628680000002</v>
      </c>
      <c r="H197" s="3">
        <f t="shared" si="1"/>
        <v>0.60000000000218279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70375.350000000006</v>
      </c>
      <c r="D258" s="2">
        <f>'PR-RAS'!E262</f>
        <v>67534.59</v>
      </c>
      <c r="E258" s="2">
        <v>0</v>
      </c>
      <c r="F258" s="2">
        <v>0</v>
      </c>
      <c r="G258" s="3">
        <f t="shared" si="0"/>
        <v>52799.244210000004</v>
      </c>
      <c r="H258" s="3">
        <f t="shared" si="1"/>
        <v>0.76000000000931323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70375.350000000006</v>
      </c>
      <c r="D265" s="2">
        <f>'PR-RAS'!E269</f>
        <v>67534.59</v>
      </c>
      <c r="E265" s="2">
        <v>0</v>
      </c>
      <c r="F265" s="2">
        <v>0</v>
      </c>
      <c r="G265" s="3">
        <f t="shared" si="0"/>
        <v>54237.355920000002</v>
      </c>
      <c r="H265" s="3">
        <f t="shared" si="1"/>
        <v>0.76000000000931323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70375.350000000006</v>
      </c>
      <c r="D267" s="2">
        <f>'PR-RAS'!E271</f>
        <v>67534.59</v>
      </c>
      <c r="E267" s="2">
        <v>0</v>
      </c>
      <c r="F267" s="2">
        <v>0</v>
      </c>
      <c r="G267" s="3">
        <f t="shared" si="0"/>
        <v>54648.244980000003</v>
      </c>
      <c r="H267" s="3">
        <f t="shared" si="1"/>
        <v>0.76000000000931323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1080</v>
      </c>
      <c r="D269" s="2">
        <f>'PR-RAS'!E273</f>
        <v>1093.5</v>
      </c>
      <c r="E269" s="2">
        <v>0</v>
      </c>
      <c r="F269" s="2">
        <v>0</v>
      </c>
      <c r="G269" s="3">
        <f t="shared" si="0"/>
        <v>875.55600000000004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1080</v>
      </c>
      <c r="D270" s="2">
        <f>'PR-RAS'!E274</f>
        <v>1093.5</v>
      </c>
      <c r="E270" s="2">
        <v>0</v>
      </c>
      <c r="F270" s="2">
        <v>0</v>
      </c>
      <c r="G270" s="3">
        <f t="shared" si="0"/>
        <v>878.82300000000009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1080</v>
      </c>
      <c r="D272" s="2">
        <f>'PR-RAS'!E276</f>
        <v>1093.5</v>
      </c>
      <c r="E272" s="2">
        <v>0</v>
      </c>
      <c r="F272" s="2">
        <v>0</v>
      </c>
      <c r="G272" s="3">
        <f t="shared" si="0"/>
        <v>885.35700000000008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2892207.71</v>
      </c>
      <c r="D295" s="2">
        <f>'PR-RAS'!E299</f>
        <v>3408479.53</v>
      </c>
      <c r="E295" s="2">
        <v>0</v>
      </c>
      <c r="F295" s="2">
        <v>0</v>
      </c>
      <c r="G295" s="3">
        <f t="shared" si="12"/>
        <v>2854495.0303799999</v>
      </c>
      <c r="H295" s="3">
        <f t="shared" si="13"/>
        <v>0.76000000024214387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572454.08000000007</v>
      </c>
      <c r="D296" s="2">
        <f>'PR-RAS'!E300</f>
        <v>0</v>
      </c>
      <c r="E296" s="2">
        <v>0</v>
      </c>
      <c r="F296" s="2">
        <v>0</v>
      </c>
      <c r="G296" s="3">
        <f t="shared" si="12"/>
        <v>168873.95360000001</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182503.70000000019</v>
      </c>
      <c r="E297" s="2">
        <v>0</v>
      </c>
      <c r="F297" s="2">
        <v>0</v>
      </c>
      <c r="G297" s="3">
        <f t="shared" si="12"/>
        <v>108042.19040000011</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55756.92</v>
      </c>
      <c r="D298" s="2">
        <f>'PR-RAS'!E302</f>
        <v>645966.32999999996</v>
      </c>
      <c r="E298" s="2">
        <v>0</v>
      </c>
      <c r="F298" s="2">
        <v>0</v>
      </c>
      <c r="G298" s="3">
        <f t="shared" si="12"/>
        <v>400263.80525999994</v>
      </c>
      <c r="H298" s="3">
        <f t="shared" si="13"/>
        <v>0.40999999995983671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1312.5</v>
      </c>
      <c r="D300" s="2">
        <f>'PR-RAS'!E304</f>
        <v>230447.07</v>
      </c>
      <c r="E300" s="2">
        <v>0</v>
      </c>
      <c r="F300" s="2">
        <v>0</v>
      </c>
      <c r="G300" s="3">
        <f t="shared" si="12"/>
        <v>138199.78536000001</v>
      </c>
      <c r="H300" s="3">
        <f t="shared" si="13"/>
        <v>0.57000000000698492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1312.5</v>
      </c>
      <c r="D301" s="2">
        <f>'PR-RAS'!E305</f>
        <v>2741.5</v>
      </c>
      <c r="E301" s="2">
        <v>0</v>
      </c>
      <c r="F301" s="2">
        <v>0</v>
      </c>
      <c r="G301" s="3">
        <f t="shared" si="12"/>
        <v>2038.6499999999999</v>
      </c>
      <c r="H301" s="3">
        <f t="shared" si="13"/>
        <v>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528162.32000000007</v>
      </c>
      <c r="D355" s="2">
        <f>'PR-RAS'!E360</f>
        <v>131546.20000000001</v>
      </c>
      <c r="E355" s="2">
        <v>0</v>
      </c>
      <c r="F355" s="2">
        <v>0</v>
      </c>
      <c r="G355" s="3">
        <f t="shared" si="12"/>
        <v>280104.17087999999</v>
      </c>
      <c r="H355" s="3">
        <f t="shared" si="13"/>
        <v>0.52000000007683411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415882.15</v>
      </c>
      <c r="D368" s="2">
        <f>'PR-RAS'!E373</f>
        <v>131546.20000000001</v>
      </c>
      <c r="E368" s="2">
        <v>0</v>
      </c>
      <c r="F368" s="2">
        <v>0</v>
      </c>
      <c r="G368" s="3">
        <f t="shared" si="12"/>
        <v>249183.65985000003</v>
      </c>
      <c r="H368" s="3">
        <f t="shared" si="13"/>
        <v>0.3500000000349246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34158.51</v>
      </c>
      <c r="E369" s="2">
        <v>0</v>
      </c>
      <c r="F369" s="2">
        <v>0</v>
      </c>
      <c r="G369" s="3">
        <f t="shared" si="12"/>
        <v>25140.663360000002</v>
      </c>
      <c r="H369" s="3">
        <f t="shared" si="13"/>
        <v>0.48999999999796273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34158.51</v>
      </c>
      <c r="E371" s="2">
        <v>0</v>
      </c>
      <c r="F371" s="2">
        <v>0</v>
      </c>
      <c r="G371" s="3">
        <f t="shared" si="12"/>
        <v>25277.297399999999</v>
      </c>
      <c r="H371" s="3">
        <f t="shared" si="13"/>
        <v>0.48999999999796273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347721.16000000003</v>
      </c>
      <c r="D374" s="2">
        <f>'PR-RAS'!E379</f>
        <v>39264.46</v>
      </c>
      <c r="E374" s="2">
        <v>0</v>
      </c>
      <c r="F374" s="2">
        <v>0</v>
      </c>
      <c r="G374" s="3">
        <f t="shared" si="12"/>
        <v>158991.27984</v>
      </c>
      <c r="H374" s="3">
        <f t="shared" si="13"/>
        <v>0.62000000003172318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259103.48</v>
      </c>
      <c r="D375" s="2">
        <f>'PR-RAS'!E380</f>
        <v>13867.45</v>
      </c>
      <c r="E375" s="2">
        <v>0</v>
      </c>
      <c r="F375" s="2">
        <v>0</v>
      </c>
      <c r="G375" s="3">
        <f t="shared" si="12"/>
        <v>107277.55412</v>
      </c>
      <c r="H375" s="3">
        <f t="shared" si="13"/>
        <v>0.93000000001120497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20644.419999999998</v>
      </c>
      <c r="D380" s="2">
        <f>'PR-RAS'!E385</f>
        <v>14669</v>
      </c>
      <c r="E380" s="2">
        <v>0</v>
      </c>
      <c r="F380" s="2">
        <v>0</v>
      </c>
      <c r="G380" s="3">
        <f t="shared" si="12"/>
        <v>18943.337179999999</v>
      </c>
      <c r="H380" s="3">
        <f t="shared" si="13"/>
        <v>0.41999999999825377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67973.259999999995</v>
      </c>
      <c r="D381" s="2">
        <f>'PR-RAS'!E386</f>
        <v>10728.01</v>
      </c>
      <c r="E381" s="2">
        <v>0</v>
      </c>
      <c r="F381" s="2">
        <v>0</v>
      </c>
      <c r="G381" s="3">
        <f t="shared" si="12"/>
        <v>33983.126400000001</v>
      </c>
      <c r="H381" s="3">
        <f t="shared" si="13"/>
        <v>0.26999999999497959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24946.43</v>
      </c>
      <c r="D383" s="2">
        <f>'PR-RAS'!E388</f>
        <v>0</v>
      </c>
      <c r="E383" s="2">
        <v>0</v>
      </c>
      <c r="F383" s="2">
        <v>0</v>
      </c>
      <c r="G383" s="3">
        <f t="shared" si="12"/>
        <v>9529.5362600000008</v>
      </c>
      <c r="H383" s="3">
        <f t="shared" si="13"/>
        <v>0.43000000000029104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24946.43</v>
      </c>
      <c r="D384" s="2">
        <f>'PR-RAS'!E389</f>
        <v>0</v>
      </c>
      <c r="E384" s="2">
        <v>0</v>
      </c>
      <c r="F384" s="2">
        <v>0</v>
      </c>
      <c r="G384" s="3">
        <f t="shared" si="12"/>
        <v>9554.4826900000007</v>
      </c>
      <c r="H384" s="3">
        <f t="shared" si="13"/>
        <v>0.43000000000029104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43214.559999999998</v>
      </c>
      <c r="D388" s="2">
        <f>'PR-RAS'!E393</f>
        <v>58123.23</v>
      </c>
      <c r="E388" s="2">
        <v>0</v>
      </c>
      <c r="F388" s="2">
        <v>0</v>
      </c>
      <c r="G388" s="3">
        <f t="shared" si="12"/>
        <v>61711.414740000007</v>
      </c>
      <c r="H388" s="3">
        <f t="shared" si="13"/>
        <v>0.67000000000552973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43214.559999999998</v>
      </c>
      <c r="D389" s="2">
        <f>'PR-RAS'!E394</f>
        <v>58123.23</v>
      </c>
      <c r="E389" s="2">
        <v>0</v>
      </c>
      <c r="F389" s="2">
        <v>0</v>
      </c>
      <c r="G389" s="3">
        <f t="shared" si="12"/>
        <v>61870.87576000001</v>
      </c>
      <c r="H389" s="3">
        <f t="shared" si="13"/>
        <v>0.67000000000552973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112280.17</v>
      </c>
      <c r="D407" s="2">
        <f>'PR-RAS'!E412</f>
        <v>0</v>
      </c>
      <c r="E407" s="2">
        <v>0</v>
      </c>
      <c r="F407" s="2">
        <v>0</v>
      </c>
      <c r="G407" s="3">
        <f t="shared" si="12"/>
        <v>45585.749020000003</v>
      </c>
      <c r="H407" s="3">
        <f t="shared" si="13"/>
        <v>0.16999999999825377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112280.17</v>
      </c>
      <c r="D408" s="2">
        <f>'PR-RAS'!E413</f>
        <v>0</v>
      </c>
      <c r="E408" s="2">
        <v>0</v>
      </c>
      <c r="F408" s="2">
        <v>0</v>
      </c>
      <c r="G408" s="3">
        <f t="shared" si="12"/>
        <v>45698.029189999994</v>
      </c>
      <c r="H408" s="3">
        <f t="shared" si="13"/>
        <v>0.16999999999825377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528162.32000000007</v>
      </c>
      <c r="D413" s="2">
        <f>'PR-RAS'!E418</f>
        <v>131546.20000000001</v>
      </c>
      <c r="E413" s="2">
        <v>0</v>
      </c>
      <c r="F413" s="2">
        <v>0</v>
      </c>
      <c r="G413" s="3">
        <f t="shared" si="12"/>
        <v>325996.94464</v>
      </c>
      <c r="H413" s="3">
        <f t="shared" si="13"/>
        <v>0.52000000007683411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559988.24</v>
      </c>
      <c r="E415" s="2">
        <v>0</v>
      </c>
      <c r="F415" s="2">
        <v>0</v>
      </c>
      <c r="G415" s="3">
        <f t="shared" si="12"/>
        <v>463670.26271999994</v>
      </c>
      <c r="H415" s="3">
        <f t="shared" si="13"/>
        <v>0.23999999999068677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3464661.79</v>
      </c>
      <c r="D417" s="2">
        <f>'PR-RAS'!E422</f>
        <v>3225975.8299999996</v>
      </c>
      <c r="E417" s="2">
        <v>0</v>
      </c>
      <c r="F417" s="2">
        <v>0</v>
      </c>
      <c r="G417" s="3">
        <f t="shared" si="12"/>
        <v>4125311.1951999995</v>
      </c>
      <c r="H417" s="3">
        <f t="shared" si="13"/>
        <v>0.38000000035390258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3420370.0300000003</v>
      </c>
      <c r="D418" s="2">
        <f>'PR-RAS'!E423</f>
        <v>3540025.73</v>
      </c>
      <c r="E418" s="2">
        <v>0</v>
      </c>
      <c r="F418" s="2">
        <v>0</v>
      </c>
      <c r="G418" s="3">
        <f t="shared" si="12"/>
        <v>4378675.7613300001</v>
      </c>
      <c r="H418" s="3">
        <f t="shared" si="13"/>
        <v>0.30000000027939677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44291.759999999776</v>
      </c>
      <c r="D419" s="2">
        <f>'PR-RAS'!E424</f>
        <v>0</v>
      </c>
      <c r="E419" s="2">
        <v>0</v>
      </c>
      <c r="F419" s="2">
        <v>0</v>
      </c>
      <c r="G419" s="3">
        <f t="shared" si="12"/>
        <v>18513.955679999905</v>
      </c>
      <c r="H419" s="3">
        <f t="shared" si="13"/>
        <v>0.24000000022351742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314049.90000000037</v>
      </c>
      <c r="E420" s="2">
        <v>0</v>
      </c>
      <c r="F420" s="2">
        <v>0</v>
      </c>
      <c r="G420" s="3">
        <f t="shared" si="12"/>
        <v>263173.81620000029</v>
      </c>
      <c r="H420" s="3">
        <f t="shared" si="13"/>
        <v>9.999999962747097E-2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55756.92</v>
      </c>
      <c r="D421" s="2">
        <f>'PR-RAS'!E426</f>
        <v>85978.089999999967</v>
      </c>
      <c r="E421" s="2">
        <v>0</v>
      </c>
      <c r="F421" s="2">
        <v>0</v>
      </c>
      <c r="G421" s="3">
        <f t="shared" si="12"/>
        <v>95639.501999999964</v>
      </c>
      <c r="H421" s="3">
        <f t="shared" si="13"/>
        <v>0.16999999996914994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1312.5</v>
      </c>
      <c r="D423" s="2">
        <f>'PR-RAS'!E428</f>
        <v>230447.07</v>
      </c>
      <c r="E423" s="2">
        <v>0</v>
      </c>
      <c r="F423" s="2">
        <v>0</v>
      </c>
      <c r="G423" s="3">
        <f t="shared" si="12"/>
        <v>195051.20207999999</v>
      </c>
      <c r="H423" s="3">
        <f t="shared" si="13"/>
        <v>0.57000000000698492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3464661.79</v>
      </c>
      <c r="D637" s="2">
        <f>'PR-RAS'!E643</f>
        <v>3225975.8299999996</v>
      </c>
      <c r="E637" s="2">
        <v>0</v>
      </c>
      <c r="F637" s="2">
        <v>0</v>
      </c>
      <c r="G637" s="3">
        <f t="shared" si="14"/>
        <v>6306966.1541999998</v>
      </c>
      <c r="H637" s="3">
        <f t="shared" si="15"/>
        <v>0.38000000035390258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3420370.0300000003</v>
      </c>
      <c r="D638" s="2">
        <f>'PR-RAS'!E644</f>
        <v>3540025.73</v>
      </c>
      <c r="E638" s="2">
        <v>0</v>
      </c>
      <c r="F638" s="2">
        <v>0</v>
      </c>
      <c r="G638" s="3">
        <f t="shared" si="14"/>
        <v>6688768.4891300006</v>
      </c>
      <c r="H638" s="3">
        <f t="shared" si="15"/>
        <v>0.30000000027939677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44291.759999999776</v>
      </c>
      <c r="D639" s="2">
        <f>'PR-RAS'!E645</f>
        <v>0</v>
      </c>
      <c r="E639" s="2">
        <v>0</v>
      </c>
      <c r="F639" s="2">
        <v>0</v>
      </c>
      <c r="G639" s="3">
        <f t="shared" si="14"/>
        <v>28258.142879999858</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314049.90000000037</v>
      </c>
      <c r="E640" s="2">
        <v>0</v>
      </c>
      <c r="F640" s="2">
        <v>0</v>
      </c>
      <c r="G640" s="3">
        <f t="shared" si="14"/>
        <v>401355.77220000047</v>
      </c>
      <c r="H640" s="3">
        <f t="shared" si="15"/>
        <v>9.999999962747097E-2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55756.92</v>
      </c>
      <c r="D641" s="2">
        <f>'PR-RAS'!E647</f>
        <v>85978.089999999967</v>
      </c>
      <c r="E641" s="2">
        <v>0</v>
      </c>
      <c r="F641" s="2">
        <v>0</v>
      </c>
      <c r="G641" s="3">
        <f t="shared" si="14"/>
        <v>145736.38399999996</v>
      </c>
      <c r="H641" s="3">
        <f t="shared" si="15"/>
        <v>0.16999999996914994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100048.67999999977</v>
      </c>
      <c r="D643" s="2">
        <f>'PR-RAS'!E649</f>
        <v>0</v>
      </c>
      <c r="E643" s="2">
        <v>0</v>
      </c>
      <c r="F643" s="2">
        <v>0</v>
      </c>
      <c r="G643" s="3">
        <f t="shared" si="14"/>
        <v>64231.252559999855</v>
      </c>
      <c r="H643" s="3">
        <f t="shared" si="15"/>
        <v>0.32000000022526365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228071.81000000041</v>
      </c>
      <c r="E644" s="2">
        <v>0</v>
      </c>
      <c r="F644" s="2">
        <v>0</v>
      </c>
      <c r="G644" s="3">
        <f t="shared" si="14"/>
        <v>293300.34766000055</v>
      </c>
      <c r="H644" s="3">
        <f t="shared" si="15"/>
        <v>0.18999999959487468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202950.85</v>
      </c>
      <c r="D645" s="2">
        <f>'PR-RAS'!E651</f>
        <v>0</v>
      </c>
      <c r="E645" s="2">
        <v>0</v>
      </c>
      <c r="F645" s="2">
        <v>0</v>
      </c>
      <c r="G645" s="3">
        <f t="shared" si="14"/>
        <v>130700.34740000001</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351076.62</v>
      </c>
      <c r="D647" s="2">
        <f>'PR-RAS'!E654</f>
        <v>306439.26</v>
      </c>
      <c r="E647" s="2">
        <v>0</v>
      </c>
      <c r="F647" s="2">
        <v>0</v>
      </c>
      <c r="G647" s="3">
        <f t="shared" si="14"/>
        <v>622715.02043999999</v>
      </c>
      <c r="H647" s="3">
        <f t="shared" si="15"/>
        <v>0.64000000001396984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351076.62</v>
      </c>
      <c r="D648" s="2">
        <f>'PR-RAS'!E655</f>
        <v>306439.26</v>
      </c>
      <c r="E648" s="2">
        <v>0</v>
      </c>
      <c r="F648" s="2">
        <v>0</v>
      </c>
      <c r="G648" s="3">
        <f t="shared" si="14"/>
        <v>623678.97558000009</v>
      </c>
      <c r="H648" s="3">
        <f t="shared" si="15"/>
        <v>0.64000000001396984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85</v>
      </c>
      <c r="E651" s="2">
        <v>0</v>
      </c>
      <c r="F651" s="2">
        <v>0</v>
      </c>
      <c r="G651" s="3">
        <f t="shared" si="14"/>
        <v>166.4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78</v>
      </c>
      <c r="E653" s="2">
        <v>0</v>
      </c>
      <c r="F653" s="2">
        <v>0</v>
      </c>
      <c r="G653" s="3">
        <f t="shared" si="14"/>
        <v>153.22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2765865.48</v>
      </c>
      <c r="D676" s="2">
        <f>'PR-RAS'!E683</f>
        <v>2857607.28</v>
      </c>
      <c r="E676" s="2">
        <v>0</v>
      </c>
      <c r="F676" s="2">
        <v>0</v>
      </c>
      <c r="G676" s="3">
        <f t="shared" si="14"/>
        <v>5724729.0269999998</v>
      </c>
      <c r="H676" s="3">
        <f t="shared" si="15"/>
        <v>0.75999999977648258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489019.89</v>
      </c>
      <c r="D678" s="2">
        <f>'PR-RAS'!E685</f>
        <v>93033.62</v>
      </c>
      <c r="E678" s="2">
        <v>0</v>
      </c>
      <c r="F678" s="2">
        <v>0</v>
      </c>
      <c r="G678" s="3">
        <f t="shared" si="14"/>
        <v>457033.98701000004</v>
      </c>
      <c r="H678" s="3">
        <f t="shared" si="15"/>
        <v>0.48999999999068677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34158.51</v>
      </c>
      <c r="E679" s="2">
        <v>0</v>
      </c>
      <c r="F679" s="2">
        <v>0</v>
      </c>
      <c r="G679" s="3">
        <f t="shared" si="14"/>
        <v>46318.939560000006</v>
      </c>
      <c r="H679" s="3">
        <f t="shared" si="15"/>
        <v>0.48999999999796273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1075.4000000000001</v>
      </c>
      <c r="D695" s="2">
        <f>'PR-RAS'!E702</f>
        <v>1014.63</v>
      </c>
      <c r="E695" s="2">
        <v>0</v>
      </c>
      <c r="F695" s="2">
        <v>0</v>
      </c>
      <c r="G695" s="3">
        <f t="shared" si="14"/>
        <v>2154.6340399999999</v>
      </c>
      <c r="H695" s="3">
        <f t="shared" si="15"/>
        <v>0.7700000000000955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1546.18</v>
      </c>
      <c r="D717" s="2">
        <f>'PR-RAS'!E724</f>
        <v>0</v>
      </c>
      <c r="E717" s="2">
        <v>0</v>
      </c>
      <c r="F717" s="2">
        <v>0</v>
      </c>
      <c r="G717" s="3">
        <f t="shared" si="14"/>
        <v>1107.0648799999999</v>
      </c>
      <c r="H717" s="3">
        <f t="shared" si="15"/>
        <v>0.18000000000006366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11747.75</v>
      </c>
      <c r="E725" s="2">
        <v>0</v>
      </c>
      <c r="F725" s="2">
        <v>0</v>
      </c>
      <c r="G725" s="3">
        <f t="shared" si="14"/>
        <v>22006.103079999997</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2427.92</v>
      </c>
      <c r="E726" s="2">
        <v>0</v>
      </c>
      <c r="F726" s="2">
        <v>0</v>
      </c>
      <c r="G726" s="3">
        <f t="shared" si="14"/>
        <v>5440.7479999999996</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45903.34</v>
      </c>
      <c r="D727" s="2">
        <f>'PR-RAS'!E734</f>
        <v>50694.77</v>
      </c>
      <c r="E727" s="2">
        <v>0</v>
      </c>
      <c r="F727" s="2">
        <v>0</v>
      </c>
      <c r="G727" s="3">
        <f t="shared" si="14"/>
        <v>106934.63088</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4299.58</v>
      </c>
      <c r="D729" s="2">
        <f>'PR-RAS'!E736</f>
        <v>3955.2</v>
      </c>
      <c r="E729" s="2">
        <v>0</v>
      </c>
      <c r="F729" s="2">
        <v>0</v>
      </c>
      <c r="G729" s="3">
        <f t="shared" si="14"/>
        <v>8888.8654399999996</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295.69</v>
      </c>
      <c r="E730" s="2">
        <v>0</v>
      </c>
      <c r="F730" s="2">
        <v>0</v>
      </c>
      <c r="G730" s="3">
        <f t="shared" si="14"/>
        <v>431.11601999999999</v>
      </c>
      <c r="H730" s="3">
        <f t="shared" si="15"/>
        <v>0.31000000000000227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305.26</v>
      </c>
      <c r="D731" s="2">
        <f>'PR-RAS'!E738</f>
        <v>1126.67</v>
      </c>
      <c r="E731" s="2">
        <v>0</v>
      </c>
      <c r="F731" s="2">
        <v>0</v>
      </c>
      <c r="G731" s="3">
        <f t="shared" si="14"/>
        <v>1867.7780000000002</v>
      </c>
      <c r="H731" s="3">
        <f t="shared" si="15"/>
        <v>0.58999999999991815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2858</v>
      </c>
      <c r="E737" s="2">
        <v>0</v>
      </c>
      <c r="F737" s="2">
        <v>0</v>
      </c>
      <c r="G737" s="3">
        <f t="shared" si="28"/>
        <v>4206.9759999999997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70375.350000000006</v>
      </c>
      <c r="D848" s="2">
        <f>'PR-RAS'!E855</f>
        <v>67534.59</v>
      </c>
      <c r="E848" s="2">
        <v>0</v>
      </c>
      <c r="F848" s="2">
        <v>0</v>
      </c>
      <c r="G848" s="3">
        <f t="shared" si="34"/>
        <v>174011.51691000001</v>
      </c>
      <c r="H848" s="3">
        <f t="shared" si="35"/>
        <v>0.76000000000931323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2227198.9300000002</v>
      </c>
      <c r="D1011" s="7">
        <f>BILANCA!E6</f>
        <v>2074489.4000000004</v>
      </c>
      <c r="E1011" s="7">
        <v>0</v>
      </c>
      <c r="F1011" s="7">
        <v>0</v>
      </c>
      <c r="G1011" s="8">
        <f t="shared" ref="G1011:G1306" si="38">B1011/1000*C1011+B1011/500*D1011</f>
        <v>6376.1777300000012</v>
      </c>
      <c r="H1011" s="8">
        <f t="shared" si="35"/>
        <v>0.47000000020489097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1866303.08</v>
      </c>
      <c r="D1012" s="2">
        <f>BILANCA!E7</f>
        <v>1814052.3000000003</v>
      </c>
      <c r="E1012" s="2">
        <v>0</v>
      </c>
      <c r="F1012" s="2">
        <v>0</v>
      </c>
      <c r="G1012" s="3">
        <f t="shared" si="38"/>
        <v>10988.815360000001</v>
      </c>
      <c r="H1012" s="3">
        <f t="shared" si="35"/>
        <v>0.38000000035390258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125682.29</v>
      </c>
      <c r="D1013" s="2">
        <f>BILANCA!E8</f>
        <v>115798.87999999999</v>
      </c>
      <c r="E1013" s="2">
        <v>0</v>
      </c>
      <c r="F1013" s="2">
        <v>0</v>
      </c>
      <c r="G1013" s="3">
        <f t="shared" si="38"/>
        <v>1071.84015</v>
      </c>
      <c r="H1013" s="3">
        <f t="shared" si="35"/>
        <v>0.41000000000349246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103001.62</v>
      </c>
      <c r="D1014" s="2">
        <f>BILANCA!E9</f>
        <v>103001.62</v>
      </c>
      <c r="E1014" s="2">
        <v>0</v>
      </c>
      <c r="F1014" s="2">
        <v>0</v>
      </c>
      <c r="G1014" s="3">
        <f t="shared" si="38"/>
        <v>1236.01944</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22680.67</v>
      </c>
      <c r="D1015" s="2">
        <f>BILANCA!E10</f>
        <v>22680.67</v>
      </c>
      <c r="E1015" s="2">
        <v>0</v>
      </c>
      <c r="F1015" s="2">
        <v>0</v>
      </c>
      <c r="G1015" s="3">
        <f t="shared" si="38"/>
        <v>340.21004999999997</v>
      </c>
      <c r="H1015" s="3">
        <f t="shared" si="35"/>
        <v>0.66000000000349246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9883.41</v>
      </c>
      <c r="E1016" s="2">
        <v>0</v>
      </c>
      <c r="F1016" s="2">
        <v>0</v>
      </c>
      <c r="G1016" s="3">
        <f t="shared" si="38"/>
        <v>118.60092</v>
      </c>
      <c r="H1016" s="3">
        <f t="shared" si="35"/>
        <v>0.40999999999985448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1615309.06</v>
      </c>
      <c r="D1017" s="2">
        <f>BILANCA!E12</f>
        <v>1698253.4200000004</v>
      </c>
      <c r="E1017" s="2">
        <v>0</v>
      </c>
      <c r="F1017" s="2">
        <v>0</v>
      </c>
      <c r="G1017" s="3">
        <f t="shared" si="38"/>
        <v>35082.71130000001</v>
      </c>
      <c r="H1017" s="3">
        <f t="shared" si="35"/>
        <v>0.48000000044703484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1098153.3700000001</v>
      </c>
      <c r="D1018" s="2">
        <f>BILANCA!E13</f>
        <v>1251817.7700000003</v>
      </c>
      <c r="E1018" s="2">
        <v>0</v>
      </c>
      <c r="F1018" s="2">
        <v>0</v>
      </c>
      <c r="G1018" s="3">
        <f t="shared" si="38"/>
        <v>28814.311280000009</v>
      </c>
      <c r="H1018" s="3">
        <f t="shared" si="35"/>
        <v>0.59999999986030161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47403.46</v>
      </c>
      <c r="D1019" s="2">
        <f>BILANCA!E14</f>
        <v>47403.46</v>
      </c>
      <c r="E1019" s="2">
        <v>0</v>
      </c>
      <c r="F1019" s="2">
        <v>0</v>
      </c>
      <c r="G1019" s="3">
        <f t="shared" si="38"/>
        <v>1279.8934199999999</v>
      </c>
      <c r="H1019" s="3">
        <f t="shared" si="35"/>
        <v>0.91999999999825377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1990009.6</v>
      </c>
      <c r="D1020" s="2">
        <f>BILANCA!E15</f>
        <v>2139092.41</v>
      </c>
      <c r="E1020" s="2">
        <v>0</v>
      </c>
      <c r="F1020" s="2">
        <v>0</v>
      </c>
      <c r="G1020" s="3">
        <f t="shared" si="38"/>
        <v>62681.944199999998</v>
      </c>
      <c r="H1020" s="3">
        <f t="shared" si="35"/>
        <v>0.81000000005587935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1348.37</v>
      </c>
      <c r="D1022" s="2">
        <f>BILANCA!E17</f>
        <v>1348.37</v>
      </c>
      <c r="E1022" s="2">
        <v>0</v>
      </c>
      <c r="F1022" s="2">
        <v>0</v>
      </c>
      <c r="G1022" s="3">
        <f t="shared" si="38"/>
        <v>48.541319999999992</v>
      </c>
      <c r="H1022" s="3">
        <f t="shared" si="35"/>
        <v>0.73999999999978172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940608.06</v>
      </c>
      <c r="D1023" s="2">
        <f>BILANCA!E18</f>
        <v>936026.47</v>
      </c>
      <c r="E1023" s="2">
        <v>0</v>
      </c>
      <c r="F1023" s="2">
        <v>0</v>
      </c>
      <c r="G1023" s="3">
        <f t="shared" si="38"/>
        <v>36564.592999999993</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486522.68</v>
      </c>
      <c r="D1024" s="2">
        <f>BILANCA!E19</f>
        <v>417728.87000000005</v>
      </c>
      <c r="E1024" s="2">
        <v>0</v>
      </c>
      <c r="F1024" s="2">
        <v>0</v>
      </c>
      <c r="G1024" s="3">
        <f t="shared" si="38"/>
        <v>18507.725880000002</v>
      </c>
      <c r="H1024" s="3">
        <f t="shared" si="35"/>
        <v>0.44999999995343387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549356.48</v>
      </c>
      <c r="D1025" s="2">
        <f>BILANCA!E20</f>
        <v>568907.06000000006</v>
      </c>
      <c r="E1025" s="2">
        <v>0</v>
      </c>
      <c r="F1025" s="2">
        <v>0</v>
      </c>
      <c r="G1025" s="3">
        <f t="shared" si="38"/>
        <v>25307.559000000001</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8046.85</v>
      </c>
      <c r="D1026" s="2">
        <f>BILANCA!E21</f>
        <v>8046.85</v>
      </c>
      <c r="E1026" s="2">
        <v>0</v>
      </c>
      <c r="F1026" s="2">
        <v>0</v>
      </c>
      <c r="G1026" s="3">
        <f t="shared" si="38"/>
        <v>386.24880000000007</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794.91</v>
      </c>
      <c r="D1027" s="2">
        <f>BILANCA!E22</f>
        <v>794.91</v>
      </c>
      <c r="E1027" s="2">
        <v>0</v>
      </c>
      <c r="F1027" s="2">
        <v>0</v>
      </c>
      <c r="G1027" s="3">
        <f t="shared" si="38"/>
        <v>40.540410000000001</v>
      </c>
      <c r="H1027" s="3">
        <f t="shared" si="35"/>
        <v>0.18000000000006366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0.01</v>
      </c>
      <c r="D1028" s="2">
        <f>BILANCA!E23</f>
        <v>0</v>
      </c>
      <c r="E1028" s="2">
        <v>0</v>
      </c>
      <c r="F1028" s="2">
        <v>0</v>
      </c>
      <c r="G1028" s="3">
        <f t="shared" si="38"/>
        <v>1.7999999999999998E-4</v>
      </c>
      <c r="H1028" s="3">
        <f t="shared" si="35"/>
        <v>0.01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26190.1</v>
      </c>
      <c r="D1030" s="2">
        <f>BILANCA!E25</f>
        <v>40859.1</v>
      </c>
      <c r="E1030" s="2">
        <v>0</v>
      </c>
      <c r="F1030" s="2">
        <v>0</v>
      </c>
      <c r="G1030" s="3">
        <f t="shared" si="38"/>
        <v>2158.1660000000002</v>
      </c>
      <c r="H1030" s="3">
        <f t="shared" si="35"/>
        <v>0.19999999999708962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142557.65</v>
      </c>
      <c r="D1031" s="2">
        <f>BILANCA!E26</f>
        <v>153285.66</v>
      </c>
      <c r="E1031" s="2">
        <v>0</v>
      </c>
      <c r="F1031" s="2">
        <v>0</v>
      </c>
      <c r="G1031" s="3">
        <f t="shared" si="38"/>
        <v>9431.7083700000003</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240423.32</v>
      </c>
      <c r="D1033" s="2">
        <f>BILANCA!E28</f>
        <v>354164.71</v>
      </c>
      <c r="E1033" s="2">
        <v>0</v>
      </c>
      <c r="F1033" s="2">
        <v>0</v>
      </c>
      <c r="G1033" s="3">
        <f t="shared" si="38"/>
        <v>21821.313020000001</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22607.7</v>
      </c>
      <c r="D1034" s="2">
        <f>BILANCA!E29</f>
        <v>19825.330000000002</v>
      </c>
      <c r="E1034" s="2">
        <v>0</v>
      </c>
      <c r="F1034" s="2">
        <v>0</v>
      </c>
      <c r="G1034" s="3">
        <f t="shared" si="38"/>
        <v>1494.20064</v>
      </c>
      <c r="H1034" s="3">
        <f t="shared" si="35"/>
        <v>0.63000000000101863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24946.43</v>
      </c>
      <c r="D1035" s="2">
        <f>BILANCA!E30</f>
        <v>25321.43</v>
      </c>
      <c r="E1035" s="2">
        <v>0</v>
      </c>
      <c r="F1035" s="2">
        <v>0</v>
      </c>
      <c r="G1035" s="3">
        <f t="shared" si="38"/>
        <v>1889.73225</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2338.73</v>
      </c>
      <c r="D1039" s="2">
        <f>BILANCA!E34</f>
        <v>5496.1</v>
      </c>
      <c r="E1039" s="2">
        <v>0</v>
      </c>
      <c r="F1039" s="2">
        <v>0</v>
      </c>
      <c r="G1039" s="3">
        <f t="shared" si="38"/>
        <v>386.59697000000006</v>
      </c>
      <c r="H1039" s="3">
        <f t="shared" si="35"/>
        <v>0.37000000000034561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8025.3099999999977</v>
      </c>
      <c r="D1040" s="2">
        <f>BILANCA!E35</f>
        <v>8881.4500000000116</v>
      </c>
      <c r="E1040" s="2">
        <v>0</v>
      </c>
      <c r="F1040" s="2">
        <v>0</v>
      </c>
      <c r="G1040" s="3">
        <f t="shared" si="38"/>
        <v>773.64630000000056</v>
      </c>
      <c r="H1040" s="3">
        <f t="shared" si="35"/>
        <v>0.76000000000931323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182477.91</v>
      </c>
      <c r="D1041" s="2">
        <f>BILANCA!E36</f>
        <v>240601.14</v>
      </c>
      <c r="E1041" s="2">
        <v>0</v>
      </c>
      <c r="F1041" s="2">
        <v>0</v>
      </c>
      <c r="G1041" s="3">
        <f t="shared" si="38"/>
        <v>20574.085890000002</v>
      </c>
      <c r="H1041" s="3">
        <f t="shared" si="35"/>
        <v>0.23000000001047738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1331.66</v>
      </c>
      <c r="D1042" s="2">
        <f>BILANCA!E37</f>
        <v>1331.66</v>
      </c>
      <c r="E1042" s="2">
        <v>0</v>
      </c>
      <c r="F1042" s="2">
        <v>0</v>
      </c>
      <c r="G1042" s="3">
        <f t="shared" si="38"/>
        <v>127.83936</v>
      </c>
      <c r="H1042" s="3">
        <f t="shared" si="35"/>
        <v>0.67999999999983629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175784.26</v>
      </c>
      <c r="D1045" s="2">
        <f>BILANCA!E40</f>
        <v>233051.35</v>
      </c>
      <c r="E1045" s="2">
        <v>0</v>
      </c>
      <c r="F1045" s="2">
        <v>0</v>
      </c>
      <c r="G1045" s="3">
        <f t="shared" si="38"/>
        <v>22466.043600000001</v>
      </c>
      <c r="H1045" s="3">
        <f t="shared" si="35"/>
        <v>0.61000000001513399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32287.65</v>
      </c>
      <c r="D1059" s="2">
        <f>BILANCA!E54</f>
        <v>39424.21</v>
      </c>
      <c r="E1059" s="2">
        <v>0</v>
      </c>
      <c r="F1059" s="2">
        <v>0</v>
      </c>
      <c r="G1059" s="3">
        <f t="shared" si="38"/>
        <v>5445.6674300000004</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32287.65</v>
      </c>
      <c r="D1060" s="2">
        <f>BILANCA!E55</f>
        <v>39424.21</v>
      </c>
      <c r="E1060" s="2">
        <v>0</v>
      </c>
      <c r="F1060" s="2">
        <v>0</v>
      </c>
      <c r="G1060" s="3">
        <f t="shared" si="38"/>
        <v>5556.8035</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125311.73</v>
      </c>
      <c r="D1061" s="2">
        <f>BILANCA!E56</f>
        <v>0</v>
      </c>
      <c r="E1061" s="2">
        <v>0</v>
      </c>
      <c r="F1061" s="2">
        <v>0</v>
      </c>
      <c r="G1061" s="3">
        <f t="shared" si="38"/>
        <v>6390.8982299999998</v>
      </c>
      <c r="H1061" s="3">
        <f t="shared" si="35"/>
        <v>0.27000000000407454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125311.73</v>
      </c>
      <c r="D1062" s="2">
        <f>BILANCA!E57</f>
        <v>0</v>
      </c>
      <c r="E1062" s="2">
        <v>0</v>
      </c>
      <c r="F1062" s="2">
        <v>0</v>
      </c>
      <c r="G1062" s="3">
        <f t="shared" si="38"/>
        <v>6516.2099599999992</v>
      </c>
      <c r="H1062" s="3">
        <f t="shared" si="35"/>
        <v>0.27000000000407454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360895.85</v>
      </c>
      <c r="D1074" s="2">
        <f>BILANCA!E69</f>
        <v>260437.1</v>
      </c>
      <c r="E1074" s="2">
        <v>0</v>
      </c>
      <c r="F1074" s="2">
        <v>0</v>
      </c>
      <c r="G1074" s="3">
        <f t="shared" si="38"/>
        <v>56433.283199999998</v>
      </c>
      <c r="H1074" s="3">
        <f t="shared" si="35"/>
        <v>0.25000000002910383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2515.04</v>
      </c>
      <c r="D1087" s="2">
        <f>BILANCA!E82</f>
        <v>5087.0999999999995</v>
      </c>
      <c r="E1087" s="2">
        <v>0</v>
      </c>
      <c r="F1087" s="2">
        <v>0</v>
      </c>
      <c r="G1087" s="3">
        <f t="shared" si="38"/>
        <v>977.07147999999984</v>
      </c>
      <c r="H1087" s="3">
        <f t="shared" si="35"/>
        <v>0.13999999999941792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170.48</v>
      </c>
      <c r="E1090" s="2">
        <v>0</v>
      </c>
      <c r="F1090" s="2">
        <v>0</v>
      </c>
      <c r="G1090" s="3">
        <f t="shared" si="38"/>
        <v>27.276799999999998</v>
      </c>
      <c r="H1090" s="3">
        <f t="shared" si="35"/>
        <v>0.47999999999998977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2515.04</v>
      </c>
      <c r="D1092" s="2">
        <f>BILANCA!E87</f>
        <v>4916.62</v>
      </c>
      <c r="E1092" s="2">
        <v>0</v>
      </c>
      <c r="F1092" s="2">
        <v>0</v>
      </c>
      <c r="G1092" s="3">
        <f t="shared" si="38"/>
        <v>1012.5589600000001</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141359.37</v>
      </c>
      <c r="D1152" s="2">
        <f>BILANCA!E147</f>
        <v>255350</v>
      </c>
      <c r="E1152" s="2">
        <v>0</v>
      </c>
      <c r="F1152" s="2">
        <v>0</v>
      </c>
      <c r="G1152" s="3">
        <f t="shared" si="38"/>
        <v>92592.430539999987</v>
      </c>
      <c r="H1152" s="3">
        <f t="shared" si="41"/>
        <v>0.36999999999534339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227705.57</v>
      </c>
      <c r="E1155" s="2">
        <v>0</v>
      </c>
      <c r="F1155" s="2">
        <v>0</v>
      </c>
      <c r="G1155" s="3">
        <f t="shared" si="38"/>
        <v>66034.61529999999</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227705.57</v>
      </c>
      <c r="E1161" s="2">
        <v>0</v>
      </c>
      <c r="F1161" s="2">
        <v>0</v>
      </c>
      <c r="G1161" s="3">
        <f t="shared" si="38"/>
        <v>68767.082139999999</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1312.5</v>
      </c>
      <c r="D1166" s="2">
        <f>BILANCA!E161</f>
        <v>2741.5</v>
      </c>
      <c r="E1166" s="2">
        <v>0</v>
      </c>
      <c r="F1166" s="2">
        <v>0</v>
      </c>
      <c r="G1166" s="3">
        <f t="shared" si="38"/>
        <v>1060.098</v>
      </c>
      <c r="H1166" s="3">
        <f t="shared" si="41"/>
        <v>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140046.87</v>
      </c>
      <c r="D1167" s="2">
        <f>BILANCA!E162</f>
        <v>24902.93</v>
      </c>
      <c r="E1167" s="2">
        <v>0</v>
      </c>
      <c r="F1167" s="2">
        <v>0</v>
      </c>
      <c r="G1167" s="3">
        <f t="shared" si="38"/>
        <v>29806.87861</v>
      </c>
      <c r="H1167" s="3">
        <f t="shared" si="41"/>
        <v>0.20000000000436557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14070.59</v>
      </c>
      <c r="D1170" s="2">
        <f>BILANCA!E165</f>
        <v>0</v>
      </c>
      <c r="E1170" s="2">
        <v>0</v>
      </c>
      <c r="F1170" s="2">
        <v>0</v>
      </c>
      <c r="G1170" s="3">
        <f t="shared" si="38"/>
        <v>2251.2944000000002</v>
      </c>
      <c r="H1170" s="3">
        <f t="shared" si="41"/>
        <v>0.40999999999985448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14070.59</v>
      </c>
      <c r="D1172" s="2">
        <f>BILANCA!E167</f>
        <v>0</v>
      </c>
      <c r="E1172" s="2">
        <v>0</v>
      </c>
      <c r="F1172" s="2">
        <v>0</v>
      </c>
      <c r="G1172" s="3">
        <f t="shared" si="38"/>
        <v>2279.4355800000003</v>
      </c>
      <c r="H1172" s="3">
        <f t="shared" si="41"/>
        <v>0.40999999999985448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202950.85</v>
      </c>
      <c r="D1176" s="2">
        <f>BILANCA!E171</f>
        <v>0</v>
      </c>
      <c r="E1176" s="2">
        <v>0</v>
      </c>
      <c r="F1176" s="2">
        <v>0</v>
      </c>
      <c r="G1176" s="3">
        <f t="shared" si="38"/>
        <v>33689.841100000005</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202950.85</v>
      </c>
      <c r="D1179" s="2">
        <f>BILANCA!E174</f>
        <v>0</v>
      </c>
      <c r="E1179" s="2">
        <v>0</v>
      </c>
      <c r="F1179" s="2">
        <v>0</v>
      </c>
      <c r="G1179" s="3">
        <f t="shared" si="38"/>
        <v>34298.693650000001</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2227198.9300000002</v>
      </c>
      <c r="D1180" s="2">
        <f>BILANCA!E176</f>
        <v>2074489.4000000001</v>
      </c>
      <c r="E1180" s="2">
        <v>0</v>
      </c>
      <c r="F1180" s="2">
        <v>0</v>
      </c>
      <c r="G1180" s="3">
        <f t="shared" si="38"/>
        <v>1083950.2141</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259534.66999999998</v>
      </c>
      <c r="D1181" s="2">
        <f>BILANCA!E177</f>
        <v>258061.84000000003</v>
      </c>
      <c r="E1181" s="2">
        <v>0</v>
      </c>
      <c r="F1181" s="2">
        <v>0</v>
      </c>
      <c r="G1181" s="3">
        <f t="shared" si="38"/>
        <v>132637.57785</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247631.49</v>
      </c>
      <c r="D1182" s="2">
        <f>BILANCA!E178</f>
        <v>255119.84000000003</v>
      </c>
      <c r="E1182" s="2">
        <v>0</v>
      </c>
      <c r="F1182" s="2">
        <v>0</v>
      </c>
      <c r="G1182" s="3">
        <f t="shared" si="38"/>
        <v>130353.84124000001</v>
      </c>
      <c r="H1182" s="3">
        <f t="shared" si="41"/>
        <v>0.6499999999650754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204725.3</v>
      </c>
      <c r="D1183" s="2">
        <f>BILANCA!E179</f>
        <v>215184.48</v>
      </c>
      <c r="E1183" s="2">
        <v>0</v>
      </c>
      <c r="F1183" s="2">
        <v>0</v>
      </c>
      <c r="G1183" s="3">
        <f t="shared" si="38"/>
        <v>109871.30697999999</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42906.19</v>
      </c>
      <c r="D1184" s="2">
        <f>BILANCA!E180</f>
        <v>39935.360000000001</v>
      </c>
      <c r="E1184" s="2">
        <v>0</v>
      </c>
      <c r="F1184" s="2">
        <v>0</v>
      </c>
      <c r="G1184" s="3">
        <f t="shared" si="38"/>
        <v>21363.182339999999</v>
      </c>
      <c r="H1184" s="3">
        <f t="shared" si="41"/>
        <v>0.55000000000291038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1256</v>
      </c>
      <c r="D1201" s="2">
        <f>BILANCA!E197</f>
        <v>0</v>
      </c>
      <c r="E1201" s="2">
        <v>0</v>
      </c>
      <c r="F1201" s="2">
        <v>0</v>
      </c>
      <c r="G1201" s="3">
        <f t="shared" si="38"/>
        <v>239.89600000000002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1256</v>
      </c>
      <c r="D1203" s="2">
        <f>BILANCA!E199</f>
        <v>0</v>
      </c>
      <c r="E1203" s="2">
        <v>0</v>
      </c>
      <c r="F1203" s="2">
        <v>0</v>
      </c>
      <c r="G1203" s="3">
        <f t="shared" si="44"/>
        <v>242.40800000000002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10646.68</v>
      </c>
      <c r="D1251" s="2">
        <f>BILANCA!E247</f>
        <v>2942</v>
      </c>
      <c r="E1251" s="2">
        <v>0</v>
      </c>
      <c r="F1251" s="2">
        <v>0</v>
      </c>
      <c r="G1251" s="3">
        <f>B1251/1000*C1251+B1251/500*D1251</f>
        <v>3983.8938800000001</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0.5</v>
      </c>
      <c r="D1252" s="2">
        <f>BILANCA!E248</f>
        <v>0</v>
      </c>
      <c r="E1252" s="2">
        <v>0</v>
      </c>
      <c r="F1252" s="2">
        <v>0</v>
      </c>
      <c r="G1252" s="3">
        <f t="shared" si="38"/>
        <v>0.121</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0.5</v>
      </c>
      <c r="D1254" s="2">
        <f>BILANCA!E250</f>
        <v>0</v>
      </c>
      <c r="E1254" s="2">
        <v>0</v>
      </c>
      <c r="F1254" s="2">
        <v>0</v>
      </c>
      <c r="G1254" s="3">
        <f t="shared" si="38"/>
        <v>0.122</v>
      </c>
      <c r="H1254" s="3">
        <f t="shared" si="41"/>
        <v>0.5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1967664.26</v>
      </c>
      <c r="D1255" s="2">
        <f>BILANCA!E251</f>
        <v>1816427.56</v>
      </c>
      <c r="E1255" s="2">
        <v>0</v>
      </c>
      <c r="F1255" s="2">
        <v>0</v>
      </c>
      <c r="G1255" s="3">
        <f t="shared" si="38"/>
        <v>1372127.2481</v>
      </c>
      <c r="H1255" s="3">
        <f t="shared" si="41"/>
        <v>0.69999999995343387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1866303.08</v>
      </c>
      <c r="D1256" s="2">
        <f>BILANCA!E252</f>
        <v>1814052.3</v>
      </c>
      <c r="E1256" s="2">
        <v>0</v>
      </c>
      <c r="F1256" s="2">
        <v>0</v>
      </c>
      <c r="G1256" s="3">
        <f t="shared" si="38"/>
        <v>1351624.2892800001</v>
      </c>
      <c r="H1256" s="3">
        <f t="shared" si="41"/>
        <v>0.38000000012107193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1866303.08</v>
      </c>
      <c r="D1257" s="2">
        <f>BILANCA!E253</f>
        <v>1814052.3</v>
      </c>
      <c r="E1257" s="2">
        <v>0</v>
      </c>
      <c r="F1257" s="2">
        <v>0</v>
      </c>
      <c r="G1257" s="3">
        <f t="shared" si="38"/>
        <v>1357118.6969600001</v>
      </c>
      <c r="H1257" s="3">
        <f t="shared" si="41"/>
        <v>0.38000000012107193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100048.67999999993</v>
      </c>
      <c r="D1259" s="2">
        <f>BILANCA!E255</f>
        <v>-228071.81000000006</v>
      </c>
      <c r="E1259" s="2">
        <v>0</v>
      </c>
      <c r="F1259" s="2">
        <v>0</v>
      </c>
      <c r="G1259" s="3">
        <f t="shared" si="38"/>
        <v>-88667.640060000034</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645966.32999999996</v>
      </c>
      <c r="D1260" s="2">
        <f>BILANCA!E256</f>
        <v>334270.5</v>
      </c>
      <c r="E1260" s="2">
        <v>0</v>
      </c>
      <c r="F1260" s="2">
        <v>0</v>
      </c>
      <c r="G1260" s="3">
        <f t="shared" si="38"/>
        <v>328626.83250000002</v>
      </c>
      <c r="H1260" s="3">
        <f t="shared" si="41"/>
        <v>0.82999999995809048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645966.32999999996</v>
      </c>
      <c r="D1261" s="2">
        <f>BILANCA!E257</f>
        <v>334270.5</v>
      </c>
      <c r="E1261" s="2">
        <v>0</v>
      </c>
      <c r="F1261" s="2">
        <v>0</v>
      </c>
      <c r="G1261" s="3">
        <f t="shared" si="38"/>
        <v>329941.33982999995</v>
      </c>
      <c r="H1261" s="3">
        <f t="shared" si="41"/>
        <v>0.82999999995809048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545917.65</v>
      </c>
      <c r="D1264" s="2">
        <f>BILANCA!E260</f>
        <v>562342.31000000006</v>
      </c>
      <c r="E1264" s="2">
        <v>0</v>
      </c>
      <c r="F1264" s="2">
        <v>0</v>
      </c>
      <c r="G1264" s="3">
        <f t="shared" si="38"/>
        <v>424332.97658000002</v>
      </c>
      <c r="H1264" s="3">
        <f t="shared" si="41"/>
        <v>0.66000000003259629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545917.65</v>
      </c>
      <c r="D1266" s="2">
        <f>BILANCA!E262</f>
        <v>562342.31000000006</v>
      </c>
      <c r="E1266" s="2">
        <v>0</v>
      </c>
      <c r="F1266" s="2">
        <v>0</v>
      </c>
      <c r="G1266" s="3">
        <f t="shared" si="38"/>
        <v>427674.18112000008</v>
      </c>
      <c r="H1266" s="3">
        <f t="shared" si="41"/>
        <v>0.66000000003259629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1312.5</v>
      </c>
      <c r="D1278" s="2">
        <f>BILANCA!E274</f>
        <v>230447.07</v>
      </c>
      <c r="E1278" s="2">
        <v>0</v>
      </c>
      <c r="F1278" s="2">
        <v>0</v>
      </c>
      <c r="G1278" s="3">
        <f t="shared" si="38"/>
        <v>123871.37952000002</v>
      </c>
      <c r="H1278" s="3">
        <f t="shared" si="41"/>
        <v>0.57000000000698492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227705.57</v>
      </c>
      <c r="E1281" s="2">
        <v>0</v>
      </c>
      <c r="F1281" s="2">
        <v>0</v>
      </c>
      <c r="G1281" s="3">
        <f t="shared" si="48"/>
        <v>123416.41894000002</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227705.57</v>
      </c>
      <c r="E1287" s="2">
        <v>0</v>
      </c>
      <c r="F1287" s="2">
        <v>0</v>
      </c>
      <c r="G1287" s="3">
        <f t="shared" si="48"/>
        <v>126148.88578000001</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1312.5</v>
      </c>
      <c r="D1292" s="2">
        <f>BILANCA!E288</f>
        <v>2741.5</v>
      </c>
      <c r="E1292" s="2">
        <v>0</v>
      </c>
      <c r="F1292" s="2">
        <v>0</v>
      </c>
      <c r="G1292" s="3">
        <f t="shared" si="48"/>
        <v>1916.3309999999999</v>
      </c>
      <c r="H1292" s="3">
        <f t="shared" si="49"/>
        <v>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680282.52</v>
      </c>
      <c r="D1301" s="2">
        <f>BILANCA!E297</f>
        <v>680282.52</v>
      </c>
      <c r="E1301" s="2">
        <v>0</v>
      </c>
      <c r="F1301" s="2">
        <v>0</v>
      </c>
      <c r="G1301" s="3">
        <f t="shared" si="38"/>
        <v>593886.63995999994</v>
      </c>
      <c r="H1301" s="3">
        <f t="shared" si="41"/>
        <v>0.9599999999627471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680282.52</v>
      </c>
      <c r="D1302" s="2">
        <f>BILANCA!E298</f>
        <v>680282.52</v>
      </c>
      <c r="E1302" s="2">
        <v>0</v>
      </c>
      <c r="F1302" s="2">
        <v>0</v>
      </c>
      <c r="G1302" s="3">
        <f t="shared" si="38"/>
        <v>595927.48751999997</v>
      </c>
      <c r="H1302" s="3">
        <f t="shared" si="41"/>
        <v>0.9599999999627471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1312.5</v>
      </c>
      <c r="D1305" s="2">
        <f>BILANCA!E302</f>
        <v>2741.5</v>
      </c>
      <c r="E1305" s="2">
        <v>0</v>
      </c>
      <c r="F1305" s="2">
        <v>0</v>
      </c>
      <c r="G1305" s="3">
        <f t="shared" si="38"/>
        <v>2004.6724999999999</v>
      </c>
      <c r="H1305" s="3">
        <f t="shared" si="41"/>
        <v>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140046.87</v>
      </c>
      <c r="D1306" s="2">
        <f>BILANCA!E303</f>
        <v>252608.5</v>
      </c>
      <c r="E1306" s="2">
        <v>0</v>
      </c>
      <c r="F1306" s="2">
        <v>0</v>
      </c>
      <c r="G1306" s="3">
        <f t="shared" si="38"/>
        <v>190998.10551999998</v>
      </c>
      <c r="H1306" s="3">
        <f t="shared" si="41"/>
        <v>0.63000000000465661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14070.59</v>
      </c>
      <c r="D1308" s="2">
        <f>BILANCA!E305</f>
        <v>0</v>
      </c>
      <c r="E1308" s="2">
        <v>0</v>
      </c>
      <c r="F1308" s="2">
        <v>0</v>
      </c>
      <c r="G1308" s="3">
        <f t="shared" ref="G1308:G1581" si="52">B1308/1000*C1308+B1308/500*D1308</f>
        <v>4193.0358200000001</v>
      </c>
      <c r="H1308" s="3">
        <f t="shared" si="41"/>
        <v>0.40999999999985448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2515.04</v>
      </c>
      <c r="D1311" s="2">
        <f>BILANCA!E308</f>
        <v>4605.82</v>
      </c>
      <c r="E1311" s="2">
        <v>0</v>
      </c>
      <c r="F1311" s="2">
        <v>0</v>
      </c>
      <c r="G1311" s="3">
        <f t="shared" si="52"/>
        <v>3529.7306799999997</v>
      </c>
      <c r="H1311" s="3">
        <f t="shared" si="41"/>
        <v>0.22000000000025466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310.8</v>
      </c>
      <c r="E1312" s="2">
        <v>0</v>
      </c>
      <c r="F1312" s="2">
        <v>0</v>
      </c>
      <c r="G1312" s="3">
        <f t="shared" si="52"/>
        <v>187.72319999999999</v>
      </c>
      <c r="H1312" s="3">
        <f t="shared" si="41"/>
        <v>0.19999999999998863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140046.87</v>
      </c>
      <c r="D1338" s="2">
        <f>BILANCA!E335</f>
        <v>24902.93</v>
      </c>
      <c r="E1338" s="2">
        <v>0</v>
      </c>
      <c r="F1338" s="2">
        <v>0</v>
      </c>
      <c r="G1338" s="3">
        <f t="shared" si="52"/>
        <v>62271.695439999996</v>
      </c>
      <c r="H1338" s="3">
        <f t="shared" si="41"/>
        <v>0.20000000000436557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39081.800000000003</v>
      </c>
      <c r="D1339" s="2">
        <f>BILANCA!E336</f>
        <v>35267.42</v>
      </c>
      <c r="E1339" s="2">
        <v>0</v>
      </c>
      <c r="F1339" s="2">
        <v>0</v>
      </c>
      <c r="G1339" s="3">
        <f t="shared" si="52"/>
        <v>36063.874560000004</v>
      </c>
      <c r="H1339" s="3">
        <f t="shared" si="41"/>
        <v>0.61999999999534339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208549.69</v>
      </c>
      <c r="D1340" s="2">
        <f>BILANCA!E337</f>
        <v>219852.42</v>
      </c>
      <c r="E1340" s="2">
        <v>0</v>
      </c>
      <c r="F1340" s="2">
        <v>0</v>
      </c>
      <c r="G1340" s="3">
        <f t="shared" si="52"/>
        <v>213923.99490000002</v>
      </c>
      <c r="H1340" s="3">
        <f t="shared" si="41"/>
        <v>0.73000000001047738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1256</v>
      </c>
      <c r="D1341" s="2">
        <f>BILANCA!E338</f>
        <v>0</v>
      </c>
      <c r="E1341" s="2">
        <v>0</v>
      </c>
      <c r="F1341" s="2">
        <v>0</v>
      </c>
      <c r="G1341" s="3">
        <f t="shared" si="52"/>
        <v>415.73600000000005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310.8</v>
      </c>
      <c r="E1368" s="2">
        <v>0</v>
      </c>
      <c r="F1368" s="2">
        <v>0</v>
      </c>
      <c r="G1368" s="3">
        <f t="shared" si="57"/>
        <v>222.53280000000001</v>
      </c>
      <c r="H1368" s="3">
        <f t="shared" si="58"/>
        <v>0.19999999999998863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8504.8700000000008</v>
      </c>
      <c r="D1370" s="2">
        <f>BILANCA!E367</f>
        <v>60</v>
      </c>
      <c r="E1370" s="2">
        <v>0</v>
      </c>
      <c r="F1370" s="2">
        <v>0</v>
      </c>
      <c r="G1370" s="3">
        <f t="shared" si="57"/>
        <v>3104.9531999999999</v>
      </c>
      <c r="H1370" s="3">
        <f t="shared" si="58"/>
        <v>0.12999999999919964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37.71</v>
      </c>
      <c r="D1382" s="2">
        <f>BILANCA!E379</f>
        <v>170.48</v>
      </c>
      <c r="E1382" s="2">
        <v>0</v>
      </c>
      <c r="F1382" s="2">
        <v>0</v>
      </c>
      <c r="G1382" s="3">
        <f t="shared" si="59"/>
        <v>140.86523999999997</v>
      </c>
      <c r="H1382" s="3">
        <f t="shared" si="60"/>
        <v>0.76999999999998892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2104.1</v>
      </c>
      <c r="D1383" s="2">
        <f>BILANCA!E380</f>
        <v>2400.7199999999998</v>
      </c>
      <c r="E1383" s="2">
        <v>0</v>
      </c>
      <c r="F1383" s="2">
        <v>0</v>
      </c>
      <c r="G1383" s="3">
        <f t="shared" si="59"/>
        <v>2575.7664199999999</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14070.59</v>
      </c>
      <c r="E1388" s="2">
        <v>0</v>
      </c>
      <c r="F1388" s="2">
        <v>0</v>
      </c>
      <c r="G1388" s="3">
        <f t="shared" si="59"/>
        <v>10637.366040000001</v>
      </c>
      <c r="H1388" s="3">
        <f t="shared" si="60"/>
        <v>0.40999999999985448</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680282.52</v>
      </c>
      <c r="D1390" s="2">
        <f>BILANCA!E387</f>
        <v>680282.52</v>
      </c>
      <c r="E1390" s="2">
        <v>0</v>
      </c>
      <c r="F1390" s="2">
        <v>0</v>
      </c>
      <c r="G1390" s="3">
        <f t="shared" ref="G1390:G1399" si="61">B1390/1000*C1390+B1390/500*D1390</f>
        <v>775522.07280000008</v>
      </c>
      <c r="H1390" s="3">
        <f t="shared" ref="H1390:H1399" si="62">ABS(C1390-ROUND(C1390,0))+ABS(D1390-ROUND(D1390,0))</f>
        <v>0.9599999999627471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3420370.0300000003</v>
      </c>
      <c r="D1510" s="2">
        <f>'RAS-funkcijski'!E114</f>
        <v>3540025.73</v>
      </c>
      <c r="E1510" s="2">
        <v>0</v>
      </c>
      <c r="F1510" s="2">
        <v>0</v>
      </c>
      <c r="G1510" s="3">
        <f t="shared" si="52"/>
        <v>1155046.3639</v>
      </c>
      <c r="H1510" s="3">
        <f t="shared" si="63"/>
        <v>0.30000000027939677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3239288.64</v>
      </c>
      <c r="D1511" s="2">
        <f>'RAS-funkcijski'!E115</f>
        <v>3345348.36</v>
      </c>
      <c r="E1511" s="2">
        <v>0</v>
      </c>
      <c r="F1511" s="2">
        <v>0</v>
      </c>
      <c r="G1511" s="3">
        <f t="shared" si="52"/>
        <v>1102228.3749599999</v>
      </c>
      <c r="H1511" s="3">
        <f t="shared" si="63"/>
        <v>0.71999999973922968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3239288.64</v>
      </c>
      <c r="D1513" s="2">
        <f>'RAS-funkcijski'!E117</f>
        <v>3345348.36</v>
      </c>
      <c r="E1513" s="2">
        <v>0</v>
      </c>
      <c r="F1513" s="2">
        <v>0</v>
      </c>
      <c r="G1513" s="3">
        <f t="shared" si="52"/>
        <v>1122088.34568</v>
      </c>
      <c r="H1513" s="3">
        <f t="shared" si="63"/>
        <v>0.71999999973922968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181081.39</v>
      </c>
      <c r="D1522" s="2">
        <f>'RAS-funkcijski'!E126</f>
        <v>194677.37</v>
      </c>
      <c r="E1522" s="2">
        <v>0</v>
      </c>
      <c r="F1522" s="2">
        <v>0</v>
      </c>
      <c r="G1522" s="3">
        <f t="shared" si="52"/>
        <v>69593.207859999995</v>
      </c>
      <c r="H1522" s="3">
        <f t="shared" si="63"/>
        <v>0.76000000000931323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3420370.0300000003</v>
      </c>
      <c r="D1537" s="14">
        <f>'RAS-funkcijski'!E141</f>
        <v>3540025.73</v>
      </c>
      <c r="E1537" s="14">
        <v>0</v>
      </c>
      <c r="F1537" s="14">
        <v>0</v>
      </c>
      <c r="G1537" s="15">
        <f t="shared" si="52"/>
        <v>1438557.7441300002</v>
      </c>
      <c r="H1537" s="15">
        <f t="shared" si="63"/>
        <v>0.30000000027939677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11126.73</v>
      </c>
      <c r="D1538" s="7">
        <f>'P-VRIO'!E5</f>
        <v>197116.22</v>
      </c>
      <c r="E1538" s="7">
        <v>0</v>
      </c>
      <c r="F1538" s="7">
        <v>0</v>
      </c>
      <c r="G1538" s="8">
        <f t="shared" si="52"/>
        <v>405.35917000000001</v>
      </c>
      <c r="H1538" s="8">
        <f t="shared" si="63"/>
        <v>0.49000000000160071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11126.73</v>
      </c>
      <c r="D1539" s="2">
        <f>'P-VRIO'!E6</f>
        <v>197116.22</v>
      </c>
      <c r="E1539" s="2">
        <v>0</v>
      </c>
      <c r="F1539" s="2">
        <v>0</v>
      </c>
      <c r="G1539" s="3">
        <f t="shared" si="52"/>
        <v>810.71834000000001</v>
      </c>
      <c r="H1539" s="3">
        <f t="shared" si="63"/>
        <v>0.49000000000160071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11126.73</v>
      </c>
      <c r="D1540" s="2">
        <f>'P-VRIO'!E7</f>
        <v>197116.22</v>
      </c>
      <c r="E1540" s="2">
        <v>0</v>
      </c>
      <c r="F1540" s="2">
        <v>0</v>
      </c>
      <c r="G1540" s="3">
        <f t="shared" si="52"/>
        <v>1216.0775100000001</v>
      </c>
      <c r="H1540" s="3">
        <f t="shared" si="63"/>
        <v>0.49000000000160071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11126.73</v>
      </c>
      <c r="D1542" s="2">
        <f>'P-VRIO'!E9</f>
        <v>197116.22</v>
      </c>
      <c r="E1542" s="2">
        <v>0</v>
      </c>
      <c r="F1542" s="2">
        <v>0</v>
      </c>
      <c r="G1542" s="3">
        <f t="shared" si="52"/>
        <v>2026.79585</v>
      </c>
      <c r="H1542" s="3">
        <f t="shared" si="63"/>
        <v>0.49000000000160071</v>
      </c>
      <c r="I1542" s="11">
        <f t="shared" si="64"/>
        <v>993.1299665032443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259534.17</v>
      </c>
      <c r="D1582" s="7"/>
      <c r="E1582" s="7">
        <v>0</v>
      </c>
      <c r="F1582" s="7">
        <v>0</v>
      </c>
      <c r="G1582" s="8">
        <f t="shared" ref="G1582:G1686" si="70">B1582/1000*C1582</f>
        <v>259.53417000000002</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3384464.9200000004</v>
      </c>
      <c r="D1583" s="2">
        <v>0</v>
      </c>
      <c r="E1583" s="2">
        <v>0</v>
      </c>
      <c r="F1583" s="2">
        <v>0</v>
      </c>
      <c r="G1583" s="3">
        <f t="shared" si="70"/>
        <v>6768.9298400000007</v>
      </c>
      <c r="H1583" s="3">
        <f t="shared" si="71"/>
        <v>7.9999999608844519E-2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3218057.74</v>
      </c>
      <c r="D1585" s="2">
        <v>0</v>
      </c>
      <c r="E1585" s="2">
        <v>0</v>
      </c>
      <c r="F1585" s="2">
        <v>0</v>
      </c>
      <c r="G1585" s="3">
        <f t="shared" si="70"/>
        <v>12872.230960000001</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2598856.9900000002</v>
      </c>
      <c r="D1586" s="2">
        <v>0</v>
      </c>
      <c r="E1586" s="2">
        <v>0</v>
      </c>
      <c r="F1586" s="2">
        <v>0</v>
      </c>
      <c r="G1586" s="3">
        <f t="shared" si="70"/>
        <v>12994.284950000001</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550554.66</v>
      </c>
      <c r="D1587" s="2">
        <v>0</v>
      </c>
      <c r="E1587" s="2">
        <v>0</v>
      </c>
      <c r="F1587" s="2">
        <v>0</v>
      </c>
      <c r="G1587" s="3">
        <f t="shared" si="70"/>
        <v>3303.3279600000001</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67534.59</v>
      </c>
      <c r="D1591" s="2">
        <v>0</v>
      </c>
      <c r="E1591" s="2">
        <v>0</v>
      </c>
      <c r="F1591" s="2">
        <v>0</v>
      </c>
      <c r="G1591" s="3">
        <f t="shared" si="70"/>
        <v>675.34590000000003</v>
      </c>
      <c r="H1591" s="3">
        <f t="shared" si="71"/>
        <v>0.41000000000349246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1111.5</v>
      </c>
      <c r="D1593" s="2">
        <v>0</v>
      </c>
      <c r="E1593" s="2">
        <v>0</v>
      </c>
      <c r="F1593" s="2">
        <v>0</v>
      </c>
      <c r="G1593" s="3">
        <f t="shared" si="70"/>
        <v>13.338000000000001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131546.20000000001</v>
      </c>
      <c r="D1594" s="2">
        <v>0</v>
      </c>
      <c r="E1594" s="2">
        <v>0</v>
      </c>
      <c r="F1594" s="2">
        <v>0</v>
      </c>
      <c r="G1594" s="3">
        <f t="shared" si="70"/>
        <v>1710.1006</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34860.980000000003</v>
      </c>
      <c r="D1601" s="2">
        <v>0</v>
      </c>
      <c r="E1601" s="2">
        <v>0</v>
      </c>
      <c r="F1601" s="2">
        <v>0</v>
      </c>
      <c r="G1601" s="3">
        <f>B1601/1000*C1601</f>
        <v>697.21960000000013</v>
      </c>
      <c r="H1601" s="3">
        <f>ABS(C1601-ROUND(C1601,0))</f>
        <v>1.9999999996798579E-2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3385937.25</v>
      </c>
      <c r="D1602" s="2">
        <v>0</v>
      </c>
      <c r="E1602" s="2">
        <v>0</v>
      </c>
      <c r="F1602" s="2">
        <v>0</v>
      </c>
      <c r="G1602" s="3">
        <f t="shared" si="70"/>
        <v>71104.682249999998</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3210569.3899999997</v>
      </c>
      <c r="D1604" s="2">
        <v>0</v>
      </c>
      <c r="E1604" s="2">
        <v>0</v>
      </c>
      <c r="F1604" s="2">
        <v>0</v>
      </c>
      <c r="G1604" s="3">
        <f t="shared" si="70"/>
        <v>73843.095969999995</v>
      </c>
      <c r="H1604" s="3">
        <f t="shared" si="71"/>
        <v>0.38999999966472387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2588397.81</v>
      </c>
      <c r="D1605" s="2">
        <v>0</v>
      </c>
      <c r="E1605" s="2">
        <v>0</v>
      </c>
      <c r="F1605" s="2">
        <v>0</v>
      </c>
      <c r="G1605" s="3">
        <f t="shared" si="70"/>
        <v>62121.547440000002</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553525.49</v>
      </c>
      <c r="D1606" s="2">
        <v>0</v>
      </c>
      <c r="E1606" s="2">
        <v>0</v>
      </c>
      <c r="F1606" s="2">
        <v>0</v>
      </c>
      <c r="G1606" s="3">
        <f t="shared" si="70"/>
        <v>13838.13725</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67534.59</v>
      </c>
      <c r="D1610" s="2">
        <v>0</v>
      </c>
      <c r="E1610" s="2">
        <v>0</v>
      </c>
      <c r="F1610" s="2">
        <v>0</v>
      </c>
      <c r="G1610" s="3">
        <f t="shared" si="70"/>
        <v>1958.5031100000001</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1111.5</v>
      </c>
      <c r="D1612" s="2">
        <v>0</v>
      </c>
      <c r="E1612" s="2">
        <v>0</v>
      </c>
      <c r="F1612" s="2">
        <v>0</v>
      </c>
      <c r="G1612" s="3">
        <f t="shared" si="70"/>
        <v>34.456499999999998</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132802.20000000001</v>
      </c>
      <c r="D1613" s="2">
        <v>0</v>
      </c>
      <c r="E1613" s="2">
        <v>0</v>
      </c>
      <c r="F1613" s="2">
        <v>0</v>
      </c>
      <c r="G1613" s="3">
        <f t="shared" si="70"/>
        <v>4249.6704000000009</v>
      </c>
      <c r="H1613" s="3">
        <f t="shared" si="71"/>
        <v>0.20000000001164153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42565.66</v>
      </c>
      <c r="D1620" s="2">
        <v>0</v>
      </c>
      <c r="E1620" s="2">
        <v>0</v>
      </c>
      <c r="F1620" s="2">
        <v>0</v>
      </c>
      <c r="G1620" s="3">
        <f>B1620/1000*C1620</f>
        <v>1660.0607400000001</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258061.84000000032</v>
      </c>
      <c r="D1621" s="2">
        <v>0</v>
      </c>
      <c r="E1621" s="2">
        <v>0</v>
      </c>
      <c r="F1621" s="2">
        <v>0</v>
      </c>
      <c r="G1621" s="3">
        <f t="shared" si="70"/>
        <v>10322.473600000012</v>
      </c>
      <c r="H1621" s="3">
        <f t="shared" si="71"/>
        <v>0.15999999968335032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35267.42</v>
      </c>
      <c r="D1622" s="2">
        <v>0</v>
      </c>
      <c r="E1622" s="2">
        <v>0</v>
      </c>
      <c r="F1622" s="2">
        <v>0</v>
      </c>
      <c r="G1622" s="3">
        <f t="shared" si="70"/>
        <v>1445.9642200000001</v>
      </c>
      <c r="H1622" s="3">
        <f t="shared" si="71"/>
        <v>0.41999999999825377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35267.42</v>
      </c>
      <c r="D1628" s="2">
        <v>0</v>
      </c>
      <c r="E1628" s="2">
        <v>0</v>
      </c>
      <c r="F1628" s="2">
        <v>0</v>
      </c>
      <c r="G1628" s="3">
        <f t="shared" si="70"/>
        <v>1657.5687399999999</v>
      </c>
      <c r="H1628" s="3">
        <f t="shared" si="71"/>
        <v>0.41999999999825377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50.4</v>
      </c>
      <c r="D1629" s="2">
        <v>0</v>
      </c>
      <c r="E1629" s="2">
        <v>0</v>
      </c>
      <c r="F1629" s="2">
        <v>0</v>
      </c>
      <c r="G1629" s="3">
        <f t="shared" si="70"/>
        <v>2.4192</v>
      </c>
      <c r="H1629" s="3">
        <f t="shared" si="71"/>
        <v>0.39999999999999858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50.4</v>
      </c>
      <c r="D1630" s="2">
        <v>0</v>
      </c>
      <c r="E1630" s="2">
        <v>0</v>
      </c>
      <c r="F1630" s="2">
        <v>0</v>
      </c>
      <c r="G1630" s="3">
        <f t="shared" si="70"/>
        <v>2.4696000000000002</v>
      </c>
      <c r="H1630" s="3">
        <f t="shared" si="71"/>
        <v>0.39999999999999858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35217.019999999997</v>
      </c>
      <c r="D1634" s="2">
        <v>0</v>
      </c>
      <c r="E1634" s="2">
        <v>0</v>
      </c>
      <c r="F1634" s="2">
        <v>0</v>
      </c>
      <c r="G1634" s="3">
        <f t="shared" si="70"/>
        <v>1866.5020599999998</v>
      </c>
      <c r="H1634" s="3">
        <f t="shared" si="71"/>
        <v>1.9999999996798579E-2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35217.019999999997</v>
      </c>
      <c r="D1635" s="2">
        <v>0</v>
      </c>
      <c r="E1635" s="2">
        <v>0</v>
      </c>
      <c r="F1635" s="2">
        <v>0</v>
      </c>
      <c r="G1635" s="3">
        <f t="shared" si="70"/>
        <v>1901.7190799999998</v>
      </c>
      <c r="H1635" s="3">
        <f t="shared" si="71"/>
        <v>1.9999999996798579E-2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222794.42</v>
      </c>
      <c r="D1681" s="2">
        <v>0</v>
      </c>
      <c r="E1681" s="2">
        <v>0</v>
      </c>
      <c r="F1681" s="2">
        <v>0</v>
      </c>
      <c r="G1681" s="3">
        <f t="shared" si="70"/>
        <v>22279.442000000003</v>
      </c>
      <c r="H1681" s="3">
        <f t="shared" si="71"/>
        <v>0.42000000001280569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2571.1999999999998</v>
      </c>
      <c r="D1682" s="2">
        <v>0</v>
      </c>
      <c r="E1682" s="2">
        <v>0</v>
      </c>
      <c r="F1682" s="2">
        <v>0</v>
      </c>
      <c r="G1682" s="3">
        <f t="shared" si="70"/>
        <v>259.69119999999998</v>
      </c>
      <c r="H1682" s="3">
        <f t="shared" si="71"/>
        <v>0.1999999999998181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219852.42</v>
      </c>
      <c r="D1683" s="2">
        <v>0</v>
      </c>
      <c r="E1683" s="2">
        <v>0</v>
      </c>
      <c r="F1683" s="2">
        <v>0</v>
      </c>
      <c r="G1683" s="3">
        <f t="shared" si="70"/>
        <v>22424.946840000001</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370.8</v>
      </c>
      <c r="D1686" s="14">
        <v>0</v>
      </c>
      <c r="E1686" s="14">
        <v>0</v>
      </c>
      <c r="F1686" s="14">
        <v>0</v>
      </c>
      <c r="G1686" s="15">
        <f t="shared" si="70"/>
        <v>38.933999999999997</v>
      </c>
      <c r="H1686" s="15">
        <f t="shared" si="71"/>
        <v>0.19999999999998863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110" zoomScaleNormal="11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4" zoomScale="120" zoomScaleNormal="12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9089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3464661.79</v>
      </c>
      <c r="I17" s="275">
        <f>'PR-RAS'!E6</f>
        <v>3225975.8299999996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2892207.71</v>
      </c>
      <c r="I18" s="275">
        <f>'PR-RAS'!E152</f>
        <v>3408479.53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100048.67999999977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228071.81000000041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1866303.08</v>
      </c>
      <c r="I22" s="275">
        <f>BILANCA!E7</f>
        <v>1814052.3000000003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360895.85</v>
      </c>
      <c r="I23" s="275">
        <f>BILANCA!E69</f>
        <v>260437.1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259534.66999999998</v>
      </c>
      <c r="I24" s="275">
        <f>BILANCA!E177</f>
        <v>258061.84000000003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1967664.26</v>
      </c>
      <c r="I25" s="275">
        <f>BILANCA!E251</f>
        <v>1816427.56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3420370.0300000003</v>
      </c>
      <c r="I30" s="275">
        <f>'RAS-funkcijski'!E114</f>
        <v>3540025.73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3420370.0300000003</v>
      </c>
      <c r="I31" s="275">
        <f>'RAS-funkcijski'!E141</f>
        <v>3540025.73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11126.73</v>
      </c>
      <c r="I33" s="275">
        <f>'P-VRIO'!E5</f>
        <v>197116.22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259534.17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258061.84000000032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35267.42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222794.42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130" zoomScaleNormal="130" workbookViewId="0">
      <selection activeCell="H303" sqref="H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3464661.79</v>
      </c>
      <c r="E6" s="60">
        <f>E7+E43+E49+E82+E106+E125+E134+E140</f>
        <v>3225975.8299999996</v>
      </c>
      <c r="F6" s="45">
        <f t="shared" ref="F6:F132" si="0">IF(D6&lt;&gt;0,IF(E6/D6&gt;=100,"&gt;&gt;100",E6/D6*100),"-")</f>
        <v>93.110843872584738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3255960.77</v>
      </c>
      <c r="E49" s="60">
        <f>E50+E53+E58+E61+E64+E68+E71+E74+E77</f>
        <v>2985814.0399999996</v>
      </c>
      <c r="F49" s="45">
        <f t="shared" si="0"/>
        <v>91.703010291490699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3254885.37</v>
      </c>
      <c r="E68" s="60">
        <f t="shared" si="11"/>
        <v>2984799.4099999997</v>
      </c>
      <c r="F68" s="45">
        <f t="shared" si="0"/>
        <v>91.702136041737148</v>
      </c>
    </row>
    <row r="69" spans="1:6" ht="12.75" customHeight="1" x14ac:dyDescent="0.2">
      <c r="A69" s="63" t="s">
        <v>141</v>
      </c>
      <c r="B69" s="64" t="s">
        <v>142</v>
      </c>
      <c r="C69" s="247" t="s">
        <v>141</v>
      </c>
      <c r="D69" s="194">
        <v>2765865.48</v>
      </c>
      <c r="E69" s="194">
        <v>2857607.28</v>
      </c>
      <c r="F69" s="45">
        <f t="shared" si="0"/>
        <v>103.31692920944224</v>
      </c>
    </row>
    <row r="70" spans="1:6" ht="24" x14ac:dyDescent="0.2">
      <c r="A70" s="63" t="s">
        <v>143</v>
      </c>
      <c r="B70" s="64" t="s">
        <v>144</v>
      </c>
      <c r="C70" s="247" t="s">
        <v>143</v>
      </c>
      <c r="D70" s="194">
        <v>489019.89</v>
      </c>
      <c r="E70" s="194">
        <v>127192.13</v>
      </c>
      <c r="F70" s="45">
        <f t="shared" si="0"/>
        <v>26.00960259510099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1075.4000000000001</v>
      </c>
      <c r="E74" s="60">
        <f t="shared" si="13"/>
        <v>1014.63</v>
      </c>
      <c r="F74" s="45">
        <f t="shared" si="0"/>
        <v>94.349079412311681</v>
      </c>
    </row>
    <row r="75" spans="1:6" ht="12.75" customHeight="1" x14ac:dyDescent="0.2">
      <c r="A75" s="63" t="s">
        <v>153</v>
      </c>
      <c r="B75" s="65" t="s">
        <v>154</v>
      </c>
      <c r="C75" s="247" t="s">
        <v>153</v>
      </c>
      <c r="D75" s="194">
        <v>1075.4000000000001</v>
      </c>
      <c r="E75" s="194">
        <v>1014.63</v>
      </c>
      <c r="F75" s="45">
        <f t="shared" si="0"/>
        <v>94.349079412311681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7421.4</v>
      </c>
      <c r="E106" s="60">
        <f>E107+E112+E120+E124</f>
        <v>8607.56</v>
      </c>
      <c r="F106" s="45">
        <f t="shared" si="0"/>
        <v>115.98296817312097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7421.4</v>
      </c>
      <c r="E112" s="60">
        <f t="shared" si="20"/>
        <v>8607.56</v>
      </c>
      <c r="F112" s="45">
        <f t="shared" si="0"/>
        <v>115.98296817312097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7421.4</v>
      </c>
      <c r="E117" s="194">
        <v>8607.56</v>
      </c>
      <c r="F117" s="45">
        <f t="shared" si="0"/>
        <v>115.98296817312097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36346.660000000003</v>
      </c>
      <c r="E125" s="60">
        <f t="shared" si="22"/>
        <v>31607</v>
      </c>
      <c r="F125" s="45">
        <f t="shared" si="0"/>
        <v>86.959847204667497</v>
      </c>
    </row>
    <row r="126" spans="1:6" ht="12.75" customHeight="1" x14ac:dyDescent="0.2">
      <c r="A126" s="63">
        <v>661</v>
      </c>
      <c r="B126" s="65" t="s">
        <v>255</v>
      </c>
      <c r="C126" s="247" t="s">
        <v>256</v>
      </c>
      <c r="D126" s="60">
        <f t="shared" ref="D126:E126" si="23">SUM(D127:D128)</f>
        <v>13273.95</v>
      </c>
      <c r="E126" s="60">
        <f t="shared" si="23"/>
        <v>31607</v>
      </c>
      <c r="F126" s="45">
        <f t="shared" si="0"/>
        <v>238.11299575484313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13273.95</v>
      </c>
      <c r="E128" s="194">
        <v>31607</v>
      </c>
      <c r="F128" s="45">
        <f t="shared" si="0"/>
        <v>238.11299575484313</v>
      </c>
    </row>
    <row r="129" spans="1:6" ht="36" x14ac:dyDescent="0.2">
      <c r="A129" s="63">
        <v>663</v>
      </c>
      <c r="B129" s="182" t="s">
        <v>261</v>
      </c>
      <c r="C129" s="247" t="s">
        <v>262</v>
      </c>
      <c r="D129" s="60">
        <f t="shared" ref="D129:E129" si="24">SUM(D130:D133)</f>
        <v>23072.71</v>
      </c>
      <c r="E129" s="60">
        <f t="shared" si="24"/>
        <v>0</v>
      </c>
      <c r="F129" s="45">
        <f t="shared" si="0"/>
        <v>0</v>
      </c>
    </row>
    <row r="130" spans="1:6" ht="12.75" customHeight="1" x14ac:dyDescent="0.2">
      <c r="A130" s="63">
        <v>6631</v>
      </c>
      <c r="B130" s="65" t="s">
        <v>263</v>
      </c>
      <c r="C130" s="247" t="s">
        <v>264</v>
      </c>
      <c r="D130" s="194">
        <v>632.71</v>
      </c>
      <c r="E130" s="194"/>
      <c r="F130" s="45">
        <f t="shared" si="0"/>
        <v>0</v>
      </c>
    </row>
    <row r="131" spans="1:6" ht="12.75" customHeight="1" x14ac:dyDescent="0.2">
      <c r="A131" s="63">
        <v>6632</v>
      </c>
      <c r="B131" s="182" t="s">
        <v>265</v>
      </c>
      <c r="C131" s="247" t="s">
        <v>266</v>
      </c>
      <c r="D131" s="194">
        <v>22440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164932.96000000002</v>
      </c>
      <c r="E134" s="60">
        <f t="shared" si="25"/>
        <v>199947.23</v>
      </c>
      <c r="F134" s="45">
        <f t="shared" ref="F134:F229" si="26">IF(D134&lt;&gt;0,IF(E134/D134&gt;=100,"&gt;&gt;100",E134/D134*100),"-")</f>
        <v>121.2293952645972</v>
      </c>
    </row>
    <row r="135" spans="1:6" ht="24" x14ac:dyDescent="0.2">
      <c r="A135" s="63">
        <v>671</v>
      </c>
      <c r="B135" s="182" t="s">
        <v>273</v>
      </c>
      <c r="C135" s="247" t="s">
        <v>274</v>
      </c>
      <c r="D135" s="60">
        <f t="shared" ref="D135:E135" si="27">SUM(D136:D138)</f>
        <v>164932.96000000002</v>
      </c>
      <c r="E135" s="60">
        <f t="shared" si="27"/>
        <v>199947.23</v>
      </c>
      <c r="F135" s="45">
        <f t="shared" si="26"/>
        <v>121.2293952645972</v>
      </c>
    </row>
    <row r="136" spans="1:6" ht="12.75" customHeight="1" x14ac:dyDescent="0.2">
      <c r="A136" s="63">
        <v>6711</v>
      </c>
      <c r="B136" s="65" t="s">
        <v>275</v>
      </c>
      <c r="C136" s="247" t="s">
        <v>276</v>
      </c>
      <c r="D136" s="194">
        <v>156638.73000000001</v>
      </c>
      <c r="E136" s="194">
        <v>197947.23</v>
      </c>
      <c r="F136" s="45">
        <f t="shared" si="26"/>
        <v>126.37183026190266</v>
      </c>
    </row>
    <row r="137" spans="1:6" ht="24" x14ac:dyDescent="0.2">
      <c r="A137" s="63">
        <v>6712</v>
      </c>
      <c r="B137" s="182" t="s">
        <v>277</v>
      </c>
      <c r="C137" s="247" t="s">
        <v>278</v>
      </c>
      <c r="D137" s="194">
        <v>8294.23</v>
      </c>
      <c r="E137" s="194">
        <v>2000</v>
      </c>
      <c r="F137" s="45">
        <f t="shared" si="26"/>
        <v>24.113148538200655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2892207.71</v>
      </c>
      <c r="E152" s="60">
        <f>E153+E164+E202+E221+E230+E262+E273</f>
        <v>3408479.53</v>
      </c>
      <c r="F152" s="45">
        <f t="shared" si="26"/>
        <v>117.85044062412793</v>
      </c>
    </row>
    <row r="153" spans="1:6" ht="12.75" customHeight="1" x14ac:dyDescent="0.2">
      <c r="A153" s="63">
        <v>31</v>
      </c>
      <c r="B153" s="64" t="s">
        <v>308</v>
      </c>
      <c r="C153" s="247" t="s">
        <v>3</v>
      </c>
      <c r="D153" s="60">
        <f t="shared" ref="D153:E153" si="30">D154+D159+D160</f>
        <v>2326482.56</v>
      </c>
      <c r="E153" s="60">
        <f t="shared" si="30"/>
        <v>2785470.17</v>
      </c>
      <c r="F153" s="45">
        <f t="shared" si="26"/>
        <v>119.7288222955774</v>
      </c>
    </row>
    <row r="154" spans="1:6" ht="12.75" customHeight="1" x14ac:dyDescent="0.2">
      <c r="A154" s="63">
        <v>311</v>
      </c>
      <c r="B154" s="64" t="s">
        <v>309</v>
      </c>
      <c r="C154" s="247" t="s">
        <v>310</v>
      </c>
      <c r="D154" s="60">
        <f t="shared" ref="D154:E154" si="31">SUM(D155:D158)</f>
        <v>1929116.15</v>
      </c>
      <c r="E154" s="60">
        <f t="shared" si="31"/>
        <v>2315929.08</v>
      </c>
      <c r="F154" s="45">
        <f t="shared" si="26"/>
        <v>120.0513032872593</v>
      </c>
    </row>
    <row r="155" spans="1:6" ht="12.75" customHeight="1" x14ac:dyDescent="0.2">
      <c r="A155" s="63">
        <v>3111</v>
      </c>
      <c r="B155" s="64" t="s">
        <v>311</v>
      </c>
      <c r="C155" s="247" t="s">
        <v>312</v>
      </c>
      <c r="D155" s="194">
        <v>1929116.15</v>
      </c>
      <c r="E155" s="194">
        <v>2315929.08</v>
      </c>
      <c r="F155" s="45">
        <f t="shared" si="26"/>
        <v>120.0513032872593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78721.100000000006</v>
      </c>
      <c r="E159" s="194">
        <v>87345.05</v>
      </c>
      <c r="F159" s="45">
        <f t="shared" si="26"/>
        <v>110.95506795509718</v>
      </c>
    </row>
    <row r="160" spans="1:6" ht="12.75" customHeight="1" x14ac:dyDescent="0.2">
      <c r="A160" s="63">
        <v>313</v>
      </c>
      <c r="B160" s="65" t="s">
        <v>321</v>
      </c>
      <c r="C160" s="247" t="s">
        <v>322</v>
      </c>
      <c r="D160" s="60">
        <f t="shared" ref="D160:E160" si="32">SUM(D161:D163)</f>
        <v>318645.31</v>
      </c>
      <c r="E160" s="60">
        <f t="shared" si="32"/>
        <v>382196.04</v>
      </c>
      <c r="F160" s="45">
        <f t="shared" si="26"/>
        <v>119.94403432455979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318645.31</v>
      </c>
      <c r="E162" s="194">
        <v>382196.04</v>
      </c>
      <c r="F162" s="45">
        <f t="shared" si="26"/>
        <v>119.94403432455979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494269.79999999993</v>
      </c>
      <c r="E164" s="60">
        <f>E165+E170+E178+E188+E189+E194</f>
        <v>554381.27</v>
      </c>
      <c r="F164" s="45">
        <f t="shared" si="26"/>
        <v>112.16167162145049</v>
      </c>
    </row>
    <row r="165" spans="1:6" ht="12.75" customHeight="1" x14ac:dyDescent="0.2">
      <c r="A165" s="63">
        <v>321</v>
      </c>
      <c r="B165" s="64" t="s">
        <v>331</v>
      </c>
      <c r="C165" s="247" t="s">
        <v>332</v>
      </c>
      <c r="D165" s="60">
        <f t="shared" ref="D165:E165" si="33">SUM(D166:D169)</f>
        <v>59439.47</v>
      </c>
      <c r="E165" s="60">
        <f t="shared" si="33"/>
        <v>71460.5</v>
      </c>
      <c r="F165" s="45">
        <f t="shared" si="26"/>
        <v>120.22398584644176</v>
      </c>
    </row>
    <row r="166" spans="1:6" ht="12.75" customHeight="1" x14ac:dyDescent="0.2">
      <c r="A166" s="63">
        <v>3211</v>
      </c>
      <c r="B166" s="64" t="s">
        <v>333</v>
      </c>
      <c r="C166" s="247" t="s">
        <v>334</v>
      </c>
      <c r="D166" s="194">
        <v>8857.36</v>
      </c>
      <c r="E166" s="194">
        <v>13938.05</v>
      </c>
      <c r="F166" s="45">
        <f t="shared" si="26"/>
        <v>157.36122275711949</v>
      </c>
    </row>
    <row r="167" spans="1:6" ht="12.75" customHeight="1" x14ac:dyDescent="0.2">
      <c r="A167" s="63">
        <v>3212</v>
      </c>
      <c r="B167" s="64" t="s">
        <v>335</v>
      </c>
      <c r="C167" s="247" t="s">
        <v>336</v>
      </c>
      <c r="D167" s="194">
        <v>45903.34</v>
      </c>
      <c r="E167" s="194">
        <v>50694.77</v>
      </c>
      <c r="F167" s="45">
        <f t="shared" si="26"/>
        <v>110.43808576892226</v>
      </c>
    </row>
    <row r="168" spans="1:6" ht="12.75" customHeight="1" x14ac:dyDescent="0.2">
      <c r="A168" s="63">
        <v>3213</v>
      </c>
      <c r="B168" s="64" t="s">
        <v>337</v>
      </c>
      <c r="C168" s="247" t="s">
        <v>338</v>
      </c>
      <c r="D168" s="194">
        <v>4119.7700000000004</v>
      </c>
      <c r="E168" s="194">
        <v>6827.68</v>
      </c>
      <c r="F168" s="45">
        <f t="shared" si="26"/>
        <v>165.72964024690697</v>
      </c>
    </row>
    <row r="169" spans="1:6" ht="12.75" customHeight="1" x14ac:dyDescent="0.2">
      <c r="A169" s="63">
        <v>3214</v>
      </c>
      <c r="B169" s="64" t="s">
        <v>339</v>
      </c>
      <c r="C169" s="247" t="s">
        <v>340</v>
      </c>
      <c r="D169" s="194">
        <v>559</v>
      </c>
      <c r="E169" s="194"/>
      <c r="F169" s="45">
        <f t="shared" si="26"/>
        <v>0</v>
      </c>
    </row>
    <row r="170" spans="1:6" ht="12.75" customHeight="1" x14ac:dyDescent="0.2">
      <c r="A170" s="63">
        <v>322</v>
      </c>
      <c r="B170" s="64" t="s">
        <v>341</v>
      </c>
      <c r="C170" s="247" t="s">
        <v>342</v>
      </c>
      <c r="D170" s="60">
        <f t="shared" ref="D170:E170" si="34">SUM(D171:D177)</f>
        <v>304950.48</v>
      </c>
      <c r="E170" s="60">
        <f t="shared" si="34"/>
        <v>294576.11</v>
      </c>
      <c r="F170" s="45">
        <f t="shared" si="26"/>
        <v>96.598014864577351</v>
      </c>
    </row>
    <row r="171" spans="1:6" ht="12.75" customHeight="1" x14ac:dyDescent="0.2">
      <c r="A171" s="63">
        <v>3221</v>
      </c>
      <c r="B171" s="64" t="s">
        <v>343</v>
      </c>
      <c r="C171" s="247" t="s">
        <v>344</v>
      </c>
      <c r="D171" s="194">
        <v>39849.480000000003</v>
      </c>
      <c r="E171" s="194">
        <v>41301.29</v>
      </c>
      <c r="F171" s="45">
        <f t="shared" si="26"/>
        <v>103.6432344913911</v>
      </c>
    </row>
    <row r="172" spans="1:6" ht="12.75" customHeight="1" x14ac:dyDescent="0.2">
      <c r="A172" s="63">
        <v>3222</v>
      </c>
      <c r="B172" s="64" t="s">
        <v>345</v>
      </c>
      <c r="C172" s="247" t="s">
        <v>346</v>
      </c>
      <c r="D172" s="194">
        <v>181081.39</v>
      </c>
      <c r="E172" s="194">
        <v>193583.87</v>
      </c>
      <c r="F172" s="45">
        <f t="shared" si="26"/>
        <v>106.90434284826287</v>
      </c>
    </row>
    <row r="173" spans="1:6" ht="12.75" customHeight="1" x14ac:dyDescent="0.2">
      <c r="A173" s="63">
        <v>3223</v>
      </c>
      <c r="B173" s="65" t="s">
        <v>347</v>
      </c>
      <c r="C173" s="247" t="s">
        <v>348</v>
      </c>
      <c r="D173" s="194">
        <v>43312.639999999999</v>
      </c>
      <c r="E173" s="194">
        <v>45106.97</v>
      </c>
      <c r="F173" s="45">
        <f t="shared" si="26"/>
        <v>104.14273985607896</v>
      </c>
    </row>
    <row r="174" spans="1:6" ht="12.75" customHeight="1" x14ac:dyDescent="0.2">
      <c r="A174" s="63">
        <v>3224</v>
      </c>
      <c r="B174" s="65" t="s">
        <v>349</v>
      </c>
      <c r="C174" s="247" t="s">
        <v>350</v>
      </c>
      <c r="D174" s="194">
        <v>15478.6</v>
      </c>
      <c r="E174" s="194">
        <v>6906.63</v>
      </c>
      <c r="F174" s="45">
        <f t="shared" si="26"/>
        <v>44.620508314705468</v>
      </c>
    </row>
    <row r="175" spans="1:6" ht="12.75" customHeight="1" x14ac:dyDescent="0.2">
      <c r="A175" s="63">
        <v>3225</v>
      </c>
      <c r="B175" s="65" t="s">
        <v>351</v>
      </c>
      <c r="C175" s="247" t="s">
        <v>352</v>
      </c>
      <c r="D175" s="194">
        <v>24366.19</v>
      </c>
      <c r="E175" s="194">
        <v>7136.56</v>
      </c>
      <c r="F175" s="45">
        <f t="shared" si="26"/>
        <v>29.288780888600151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862.18</v>
      </c>
      <c r="E177" s="194">
        <v>540.79</v>
      </c>
      <c r="F177" s="45">
        <f t="shared" si="26"/>
        <v>62.723561205316756</v>
      </c>
    </row>
    <row r="178" spans="1:6" ht="12.75" customHeight="1" x14ac:dyDescent="0.2">
      <c r="A178" s="63">
        <v>323</v>
      </c>
      <c r="B178" s="65" t="s">
        <v>357</v>
      </c>
      <c r="C178" s="247" t="s">
        <v>358</v>
      </c>
      <c r="D178" s="60">
        <f t="shared" ref="D178:E178" si="35">SUM(D179:D187)</f>
        <v>108519.97</v>
      </c>
      <c r="E178" s="60">
        <f t="shared" si="35"/>
        <v>157965.15</v>
      </c>
      <c r="F178" s="45">
        <f t="shared" si="26"/>
        <v>145.56320832009075</v>
      </c>
    </row>
    <row r="179" spans="1:6" ht="12.75" customHeight="1" x14ac:dyDescent="0.2">
      <c r="A179" s="63">
        <v>3231</v>
      </c>
      <c r="B179" s="65" t="s">
        <v>359</v>
      </c>
      <c r="C179" s="247" t="s">
        <v>360</v>
      </c>
      <c r="D179" s="194">
        <v>6625.71</v>
      </c>
      <c r="E179" s="194">
        <v>8945.1</v>
      </c>
      <c r="F179" s="45">
        <f t="shared" si="26"/>
        <v>135.00590880071721</v>
      </c>
    </row>
    <row r="180" spans="1:6" ht="12.75" customHeight="1" x14ac:dyDescent="0.2">
      <c r="A180" s="63">
        <v>3232</v>
      </c>
      <c r="B180" s="65" t="s">
        <v>361</v>
      </c>
      <c r="C180" s="247" t="s">
        <v>362</v>
      </c>
      <c r="D180" s="194">
        <v>17245.32</v>
      </c>
      <c r="E180" s="194">
        <v>43746.44</v>
      </c>
      <c r="F180" s="45">
        <f t="shared" si="26"/>
        <v>253.67137287101662</v>
      </c>
    </row>
    <row r="181" spans="1:6" ht="12.75" customHeight="1" x14ac:dyDescent="0.2">
      <c r="A181" s="63">
        <v>3233</v>
      </c>
      <c r="B181" s="65" t="s">
        <v>363</v>
      </c>
      <c r="C181" s="247" t="s">
        <v>364</v>
      </c>
      <c r="D181" s="194">
        <v>460</v>
      </c>
      <c r="E181" s="194"/>
      <c r="F181" s="45">
        <f t="shared" si="26"/>
        <v>0</v>
      </c>
    </row>
    <row r="182" spans="1:6" ht="12.75" customHeight="1" x14ac:dyDescent="0.2">
      <c r="A182" s="63">
        <v>3234</v>
      </c>
      <c r="B182" s="65" t="s">
        <v>365</v>
      </c>
      <c r="C182" s="247" t="s">
        <v>366</v>
      </c>
      <c r="D182" s="194">
        <v>19114.89</v>
      </c>
      <c r="E182" s="194">
        <v>20814.490000000002</v>
      </c>
      <c r="F182" s="45">
        <f t="shared" si="26"/>
        <v>108.89149767537245</v>
      </c>
    </row>
    <row r="183" spans="1:6" ht="12.75" customHeight="1" x14ac:dyDescent="0.2">
      <c r="A183" s="63">
        <v>3235</v>
      </c>
      <c r="B183" s="64" t="s">
        <v>367</v>
      </c>
      <c r="C183" s="247" t="s">
        <v>368</v>
      </c>
      <c r="D183" s="194">
        <v>182.5</v>
      </c>
      <c r="E183" s="194">
        <v>449.25</v>
      </c>
      <c r="F183" s="45">
        <f t="shared" si="26"/>
        <v>246.16438356164383</v>
      </c>
    </row>
    <row r="184" spans="1:6" ht="12.75" customHeight="1" x14ac:dyDescent="0.2">
      <c r="A184" s="63">
        <v>3236</v>
      </c>
      <c r="B184" s="64" t="s">
        <v>369</v>
      </c>
      <c r="C184" s="247" t="s">
        <v>370</v>
      </c>
      <c r="D184" s="194">
        <v>5001.4399999999996</v>
      </c>
      <c r="E184" s="194">
        <v>4408.22</v>
      </c>
      <c r="F184" s="45">
        <f t="shared" si="26"/>
        <v>88.139015963402557</v>
      </c>
    </row>
    <row r="185" spans="1:6" ht="12.75" customHeight="1" x14ac:dyDescent="0.2">
      <c r="A185" s="63">
        <v>3237</v>
      </c>
      <c r="B185" s="64" t="s">
        <v>371</v>
      </c>
      <c r="C185" s="247" t="s">
        <v>372</v>
      </c>
      <c r="D185" s="194">
        <v>55692.54</v>
      </c>
      <c r="E185" s="194">
        <v>76045.64</v>
      </c>
      <c r="F185" s="45">
        <f t="shared" si="26"/>
        <v>136.54546910591617</v>
      </c>
    </row>
    <row r="186" spans="1:6" ht="12.75" customHeight="1" x14ac:dyDescent="0.2">
      <c r="A186" s="63">
        <v>3238</v>
      </c>
      <c r="B186" s="64" t="s">
        <v>373</v>
      </c>
      <c r="C186" s="247" t="s">
        <v>374</v>
      </c>
      <c r="D186" s="194">
        <v>2363.8000000000002</v>
      </c>
      <c r="E186" s="194">
        <v>2314.02</v>
      </c>
      <c r="F186" s="45">
        <f t="shared" si="26"/>
        <v>97.894068872154989</v>
      </c>
    </row>
    <row r="187" spans="1:6" ht="12.75" customHeight="1" x14ac:dyDescent="0.2">
      <c r="A187" s="63">
        <v>3239</v>
      </c>
      <c r="B187" s="64" t="s">
        <v>375</v>
      </c>
      <c r="C187" s="247" t="s">
        <v>376</v>
      </c>
      <c r="D187" s="194">
        <v>1833.77</v>
      </c>
      <c r="E187" s="194">
        <v>1241.99</v>
      </c>
      <c r="F187" s="45">
        <f t="shared" si="26"/>
        <v>67.72877732758198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21359.879999999997</v>
      </c>
      <c r="E194" s="60">
        <f t="shared" si="36"/>
        <v>30379.510000000002</v>
      </c>
      <c r="F194" s="45">
        <f t="shared" si="26"/>
        <v>142.22696943990326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804.56</v>
      </c>
      <c r="E196" s="194">
        <v>856.37</v>
      </c>
      <c r="F196" s="45">
        <f t="shared" si="26"/>
        <v>106.43954459580391</v>
      </c>
    </row>
    <row r="197" spans="1:6" ht="12.75" customHeight="1" x14ac:dyDescent="0.2">
      <c r="A197" s="63">
        <v>3293</v>
      </c>
      <c r="B197" s="64" t="s">
        <v>395</v>
      </c>
      <c r="C197" s="247" t="s">
        <v>396</v>
      </c>
      <c r="D197" s="194">
        <v>705.21</v>
      </c>
      <c r="E197" s="194">
        <v>79.7</v>
      </c>
      <c r="F197" s="45">
        <f t="shared" si="26"/>
        <v>11.30159810552885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2795.4</v>
      </c>
      <c r="E199" s="194">
        <v>3066.13</v>
      </c>
      <c r="F199" s="45">
        <f t="shared" si="26"/>
        <v>109.68483937897975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17054.71</v>
      </c>
      <c r="E201" s="194">
        <v>26377.31</v>
      </c>
      <c r="F201" s="45">
        <f t="shared" si="26"/>
        <v>154.66290543785266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70375.350000000006</v>
      </c>
      <c r="E262" s="60">
        <f t="shared" si="55"/>
        <v>67534.59</v>
      </c>
      <c r="F262" s="45">
        <f t="shared" ref="F262:F268" si="56">IF(D262&lt;&gt;0,IF(E262/D262&gt;=100,"&gt;&gt;100",E262/D262*100),"-")</f>
        <v>95.963416167734849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70375.350000000006</v>
      </c>
      <c r="E269" s="60">
        <f t="shared" si="58"/>
        <v>67534.59</v>
      </c>
      <c r="F269" s="45">
        <f t="shared" ref="F269:F272" si="59">IF(D269&lt;&gt;0,IF(E269/D269&gt;=100,"&gt;&gt;100",E269/D269*100),"-")</f>
        <v>95.963416167734849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70375.350000000006</v>
      </c>
      <c r="E271" s="194">
        <v>67534.59</v>
      </c>
      <c r="F271" s="45">
        <f t="shared" si="59"/>
        <v>95.963416167734849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1080</v>
      </c>
      <c r="E273" s="60">
        <f t="shared" si="60"/>
        <v>1093.5</v>
      </c>
      <c r="F273" s="45">
        <f t="shared" ref="F273:F277" si="61">IF(D273&lt;&gt;0,IF(E273/D273&gt;=100,"&gt;&gt;100",E273/D273*100),"-")</f>
        <v>101.25</v>
      </c>
    </row>
    <row r="274" spans="1:6" ht="12.75" customHeight="1" x14ac:dyDescent="0.2">
      <c r="A274" s="63">
        <v>381</v>
      </c>
      <c r="B274" s="64" t="s">
        <v>540</v>
      </c>
      <c r="C274" s="247" t="s">
        <v>541</v>
      </c>
      <c r="D274" s="60">
        <f t="shared" ref="D274:E274" si="62">SUM(D275:D277)</f>
        <v>1080</v>
      </c>
      <c r="E274" s="60">
        <f t="shared" si="62"/>
        <v>1093.5</v>
      </c>
      <c r="F274" s="45">
        <f t="shared" si="61"/>
        <v>101.25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1080</v>
      </c>
      <c r="E276" s="194">
        <v>1093.5</v>
      </c>
      <c r="F276" s="45">
        <f t="shared" si="61"/>
        <v>101.25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2892207.71</v>
      </c>
      <c r="E299" s="60">
        <f>E152-E297+E298</f>
        <v>3408479.53</v>
      </c>
      <c r="F299" s="45">
        <f t="shared" si="68"/>
        <v>117.85044062412793</v>
      </c>
    </row>
    <row r="300" spans="1:6" ht="12.75" customHeight="1" x14ac:dyDescent="0.2">
      <c r="A300" s="63" t="s">
        <v>581</v>
      </c>
      <c r="B300" s="64" t="s">
        <v>592</v>
      </c>
      <c r="C300" s="247" t="s">
        <v>593</v>
      </c>
      <c r="D300" s="60">
        <f>IF(D6&gt;=D299,D6-D299,0)</f>
        <v>572454.08000000007</v>
      </c>
      <c r="E300" s="60">
        <f>IF(E6&gt;=E299,E6-E299,0)</f>
        <v>0</v>
      </c>
      <c r="F300" s="45">
        <f t="shared" si="68"/>
        <v>0</v>
      </c>
    </row>
    <row r="301" spans="1:6" ht="12.75" customHeight="1" x14ac:dyDescent="0.2">
      <c r="A301" s="63" t="s">
        <v>581</v>
      </c>
      <c r="B301" s="64" t="s">
        <v>594</v>
      </c>
      <c r="C301" s="247" t="s">
        <v>595</v>
      </c>
      <c r="D301" s="60">
        <f>IF(D299&gt;=D6,D299-D6,0)</f>
        <v>0</v>
      </c>
      <c r="E301" s="60">
        <f>IF(E299&gt;=E6,E299-E6,0)</f>
        <v>182503.70000000019</v>
      </c>
      <c r="F301" s="45" t="str">
        <f t="shared" si="68"/>
        <v>-</v>
      </c>
    </row>
    <row r="302" spans="1:6" ht="12.75" customHeight="1" x14ac:dyDescent="0.2">
      <c r="A302" s="63">
        <v>92211</v>
      </c>
      <c r="B302" s="64" t="s">
        <v>596</v>
      </c>
      <c r="C302" s="247" t="s">
        <v>597</v>
      </c>
      <c r="D302" s="194">
        <v>55756.92</v>
      </c>
      <c r="E302" s="194">
        <v>645966.32999999996</v>
      </c>
      <c r="F302" s="45">
        <f t="shared" si="68"/>
        <v>1158.5401955488217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1312.5</v>
      </c>
      <c r="E304" s="194">
        <v>230447.07</v>
      </c>
      <c r="F304" s="45" t="str">
        <f t="shared" si="68"/>
        <v>&gt;&gt;100</v>
      </c>
    </row>
    <row r="305" spans="1:6" ht="12" x14ac:dyDescent="0.2">
      <c r="A305" s="63">
        <v>9661</v>
      </c>
      <c r="B305" s="220" t="s">
        <v>602</v>
      </c>
      <c r="C305" s="247" t="s">
        <v>603</v>
      </c>
      <c r="D305" s="194">
        <v>1312.5</v>
      </c>
      <c r="E305" s="194">
        <v>2741.5</v>
      </c>
      <c r="F305" s="45">
        <f t="shared" si="68"/>
        <v>208.87619047619049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528162.32000000007</v>
      </c>
      <c r="E360" s="60">
        <f t="shared" si="86"/>
        <v>131546.20000000001</v>
      </c>
      <c r="F360" s="45">
        <f t="shared" si="72"/>
        <v>24.906396200319627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415882.15</v>
      </c>
      <c r="E373" s="60">
        <f t="shared" si="90"/>
        <v>131546.20000000001</v>
      </c>
      <c r="F373" s="45">
        <f t="shared" si="72"/>
        <v>31.630643440695884</v>
      </c>
    </row>
    <row r="374" spans="1:6" ht="12.75" customHeight="1" x14ac:dyDescent="0.2">
      <c r="A374" s="63">
        <v>421</v>
      </c>
      <c r="B374" s="64" t="s">
        <v>731</v>
      </c>
      <c r="C374" s="247" t="s">
        <v>732</v>
      </c>
      <c r="D374" s="60">
        <f t="shared" ref="D374:E374" si="91">SUM(D375:D378)</f>
        <v>0</v>
      </c>
      <c r="E374" s="60">
        <f t="shared" si="91"/>
        <v>34158.51</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34158.51</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347721.16000000003</v>
      </c>
      <c r="E379" s="60">
        <f t="shared" si="92"/>
        <v>39264.46</v>
      </c>
      <c r="F379" s="45">
        <f t="shared" si="72"/>
        <v>11.291938632667623</v>
      </c>
    </row>
    <row r="380" spans="1:6" ht="12.75" customHeight="1" x14ac:dyDescent="0.2">
      <c r="A380" s="63">
        <v>4221</v>
      </c>
      <c r="B380" s="64" t="s">
        <v>647</v>
      </c>
      <c r="C380" s="247" t="s">
        <v>739</v>
      </c>
      <c r="D380" s="194">
        <v>259103.48</v>
      </c>
      <c r="E380" s="194">
        <v>13867.45</v>
      </c>
      <c r="F380" s="45">
        <f t="shared" si="72"/>
        <v>5.352089443183087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20644.419999999998</v>
      </c>
      <c r="E385" s="194">
        <v>14669</v>
      </c>
      <c r="F385" s="45">
        <f t="shared" si="72"/>
        <v>71.05552008726815</v>
      </c>
    </row>
    <row r="386" spans="1:6" ht="12.75" customHeight="1" x14ac:dyDescent="0.2">
      <c r="A386" s="63">
        <v>4227</v>
      </c>
      <c r="B386" s="183" t="s">
        <v>659</v>
      </c>
      <c r="C386" s="247" t="s">
        <v>746</v>
      </c>
      <c r="D386" s="194">
        <v>67973.259999999995</v>
      </c>
      <c r="E386" s="194">
        <v>10728.01</v>
      </c>
      <c r="F386" s="45">
        <f t="shared" si="72"/>
        <v>15.782691605493101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24946.43</v>
      </c>
      <c r="E388" s="60">
        <f t="shared" si="93"/>
        <v>0</v>
      </c>
      <c r="F388" s="45">
        <f t="shared" si="72"/>
        <v>0</v>
      </c>
    </row>
    <row r="389" spans="1:6" ht="12.75" customHeight="1" x14ac:dyDescent="0.2">
      <c r="A389" s="63">
        <v>4231</v>
      </c>
      <c r="B389" s="64" t="s">
        <v>665</v>
      </c>
      <c r="C389" s="247" t="s">
        <v>750</v>
      </c>
      <c r="D389" s="194">
        <v>24946.43</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43214.559999999998</v>
      </c>
      <c r="E393" s="60">
        <f t="shared" si="94"/>
        <v>58123.23</v>
      </c>
      <c r="F393" s="45">
        <f t="shared" si="72"/>
        <v>134.49918268287357</v>
      </c>
    </row>
    <row r="394" spans="1:6" ht="12.75" customHeight="1" x14ac:dyDescent="0.2">
      <c r="A394" s="63">
        <v>4241</v>
      </c>
      <c r="B394" s="64" t="s">
        <v>756</v>
      </c>
      <c r="C394" s="247" t="s">
        <v>757</v>
      </c>
      <c r="D394" s="194">
        <v>43214.559999999998</v>
      </c>
      <c r="E394" s="194">
        <v>58123.23</v>
      </c>
      <c r="F394" s="45">
        <f t="shared" si="72"/>
        <v>134.49918268287357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112280.17</v>
      </c>
      <c r="E412" s="60">
        <f t="shared" si="100"/>
        <v>0</v>
      </c>
      <c r="F412" s="45">
        <f t="shared" si="72"/>
        <v>0</v>
      </c>
    </row>
    <row r="413" spans="1:6" ht="12.75" customHeight="1" x14ac:dyDescent="0.2">
      <c r="A413" s="63">
        <v>451</v>
      </c>
      <c r="B413" s="64" t="s">
        <v>784</v>
      </c>
      <c r="C413" s="247" t="s">
        <v>785</v>
      </c>
      <c r="D413" s="194">
        <v>112280.17</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528162.32000000007</v>
      </c>
      <c r="E418" s="60">
        <f t="shared" si="102"/>
        <v>131546.20000000001</v>
      </c>
      <c r="F418" s="45">
        <f t="shared" si="72"/>
        <v>24.906396200319627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559988.24</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3464661.79</v>
      </c>
      <c r="E422" s="60">
        <f>E6+E308</f>
        <v>3225975.8299999996</v>
      </c>
      <c r="F422" s="45">
        <f t="shared" si="72"/>
        <v>93.110843872584738</v>
      </c>
    </row>
    <row r="423" spans="1:6" ht="12.75" customHeight="1" x14ac:dyDescent="0.2">
      <c r="A423" s="63" t="s">
        <v>581</v>
      </c>
      <c r="B423" s="64" t="s">
        <v>804</v>
      </c>
      <c r="C423" s="247" t="s">
        <v>805</v>
      </c>
      <c r="D423" s="60">
        <f t="shared" ref="D423:E423" si="103">D299+D360</f>
        <v>3420370.0300000003</v>
      </c>
      <c r="E423" s="60">
        <f t="shared" si="103"/>
        <v>3540025.73</v>
      </c>
      <c r="F423" s="45">
        <f t="shared" si="72"/>
        <v>103.4983261737912</v>
      </c>
    </row>
    <row r="424" spans="1:6" ht="12.75" customHeight="1" x14ac:dyDescent="0.2">
      <c r="A424" s="63" t="s">
        <v>581</v>
      </c>
      <c r="B424" s="64" t="s">
        <v>806</v>
      </c>
      <c r="C424" s="247" t="s">
        <v>807</v>
      </c>
      <c r="D424" s="60">
        <f t="shared" ref="D424:E424" si="104">IF(D422&gt;=D423,D422-D423,0)</f>
        <v>44291.759999999776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314049.90000000037</v>
      </c>
      <c r="F425" s="45" t="str">
        <f t="shared" si="72"/>
        <v>-</v>
      </c>
    </row>
    <row r="426" spans="1:6" ht="12.75" customHeight="1" x14ac:dyDescent="0.2">
      <c r="A426" s="251" t="s">
        <v>810</v>
      </c>
      <c r="B426" s="183" t="s">
        <v>811</v>
      </c>
      <c r="C426" s="252" t="s">
        <v>812</v>
      </c>
      <c r="D426" s="60">
        <f t="shared" ref="D426:E426" si="106">IF(D302-D303+D419-D420&gt;=0,D302-D303+D419-D420,0)</f>
        <v>55756.92</v>
      </c>
      <c r="E426" s="60">
        <f t="shared" si="106"/>
        <v>85978.089999999967</v>
      </c>
      <c r="F426" s="45">
        <f t="shared" si="72"/>
        <v>154.20164887156602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1312.5</v>
      </c>
      <c r="E428" s="81">
        <f t="shared" si="108"/>
        <v>230447.07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3464661.79</v>
      </c>
      <c r="E643" s="60">
        <f>E422+E430</f>
        <v>3225975.8299999996</v>
      </c>
      <c r="F643" s="45">
        <f t="shared" si="109"/>
        <v>93.110843872584738</v>
      </c>
    </row>
    <row r="644" spans="1:6" ht="12.75" customHeight="1" x14ac:dyDescent="0.2">
      <c r="A644" s="63" t="s">
        <v>581</v>
      </c>
      <c r="B644" s="64" t="s">
        <v>1237</v>
      </c>
      <c r="C644" s="247" t="s">
        <v>1238</v>
      </c>
      <c r="D644" s="60">
        <f>D423+D535</f>
        <v>3420370.0300000003</v>
      </c>
      <c r="E644" s="60">
        <f>E423+E535</f>
        <v>3540025.73</v>
      </c>
      <c r="F644" s="45">
        <f t="shared" si="109"/>
        <v>103.4983261737912</v>
      </c>
    </row>
    <row r="645" spans="1:6" ht="12.75" customHeight="1" x14ac:dyDescent="0.2">
      <c r="A645" s="63" t="s">
        <v>581</v>
      </c>
      <c r="B645" s="64" t="s">
        <v>1239</v>
      </c>
      <c r="C645" s="247" t="s">
        <v>1240</v>
      </c>
      <c r="D645" s="60">
        <f t="shared" ref="D645:E645" si="163">IF(D643&gt;=D644,D643-D644,0)</f>
        <v>44291.759999999776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314049.90000000037</v>
      </c>
      <c r="F646" s="45" t="str">
        <f t="shared" si="109"/>
        <v>-</v>
      </c>
    </row>
    <row r="647" spans="1:6" ht="24" x14ac:dyDescent="0.2">
      <c r="A647" s="251" t="s">
        <v>1243</v>
      </c>
      <c r="B647" s="64" t="s">
        <v>1244</v>
      </c>
      <c r="C647" s="252" t="s">
        <v>1243</v>
      </c>
      <c r="D647" s="60">
        <f>IF(D426-D427+D641-D642&gt;=0,D426-D427+D641-D642,0)</f>
        <v>55756.92</v>
      </c>
      <c r="E647" s="60">
        <f>IF(E426-E427+E641-E642&gt;=0,E426-E427+E641-E642,0)</f>
        <v>85978.089999999967</v>
      </c>
      <c r="F647" s="45">
        <f t="shared" si="109"/>
        <v>154.20164887156602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100048.67999999977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228071.81000000041</v>
      </c>
      <c r="F650" s="45" t="str">
        <f t="shared" si="109"/>
        <v>-</v>
      </c>
    </row>
    <row r="651" spans="1:6" ht="24" x14ac:dyDescent="0.2">
      <c r="A651" s="249" t="s">
        <v>1251</v>
      </c>
      <c r="B651" s="184" t="s">
        <v>1252</v>
      </c>
      <c r="C651" s="250" t="s">
        <v>1251</v>
      </c>
      <c r="D651" s="196">
        <v>202950.85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351076.62</v>
      </c>
      <c r="E654" s="194">
        <v>306439.26</v>
      </c>
      <c r="F654" s="45">
        <f t="shared" si="167"/>
        <v>87.285578857401561</v>
      </c>
    </row>
    <row r="655" spans="1:6" ht="12.75" customHeight="1" x14ac:dyDescent="0.2">
      <c r="A655" s="63" t="s">
        <v>1258</v>
      </c>
      <c r="B655" s="64" t="s">
        <v>1259</v>
      </c>
      <c r="C655" s="247" t="s">
        <v>1258</v>
      </c>
      <c r="D655" s="194">
        <v>351076.62</v>
      </c>
      <c r="E655" s="194">
        <v>306439.26</v>
      </c>
      <c r="F655" s="45">
        <f t="shared" si="167"/>
        <v>87.285578857401561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86</v>
      </c>
      <c r="E658" s="253">
        <v>85</v>
      </c>
      <c r="F658" s="45">
        <f t="shared" si="167"/>
        <v>98.837209302325576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79</v>
      </c>
      <c r="E660" s="253">
        <v>78</v>
      </c>
      <c r="F660" s="45">
        <f t="shared" si="167"/>
        <v>98.734177215189874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2765865.48</v>
      </c>
      <c r="E683" s="192">
        <v>2857607.28</v>
      </c>
      <c r="F683" s="71">
        <f t="shared" si="167"/>
        <v>103.31692920944224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489019.89</v>
      </c>
      <c r="E685" s="194">
        <v>93033.62</v>
      </c>
      <c r="F685" s="45">
        <f t="shared" si="167"/>
        <v>19.024506344721477</v>
      </c>
    </row>
    <row r="686" spans="1:6" ht="24" x14ac:dyDescent="0.2">
      <c r="A686" s="63">
        <v>63623</v>
      </c>
      <c r="B686" s="244" t="s">
        <v>1321</v>
      </c>
      <c r="C686" s="247" t="s">
        <v>1322</v>
      </c>
      <c r="D686" s="194">
        <v>0</v>
      </c>
      <c r="E686" s="194">
        <v>34158.51</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1075.4000000000001</v>
      </c>
      <c r="E702" s="192">
        <v>1014.63</v>
      </c>
      <c r="F702" s="71">
        <f t="shared" si="167"/>
        <v>94.349079412311681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1546.18</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6899.67</v>
      </c>
      <c r="E732" s="192">
        <v>11747.75</v>
      </c>
      <c r="F732" s="71">
        <f t="shared" si="167"/>
        <v>170.2653895041357</v>
      </c>
    </row>
    <row r="733" spans="1:6" ht="12.75" customHeight="1" x14ac:dyDescent="0.2">
      <c r="A733" s="70">
        <v>31215</v>
      </c>
      <c r="B733" s="65" t="s">
        <v>1395</v>
      </c>
      <c r="C733" s="278" t="s">
        <v>1396</v>
      </c>
      <c r="D733" s="192">
        <v>2648.64</v>
      </c>
      <c r="E733" s="192">
        <v>2427.92</v>
      </c>
      <c r="F733" s="71">
        <f t="shared" si="167"/>
        <v>91.666666666666671</v>
      </c>
    </row>
    <row r="734" spans="1:6" ht="12.75" customHeight="1" x14ac:dyDescent="0.2">
      <c r="A734" s="70">
        <v>32121</v>
      </c>
      <c r="B734" s="65" t="s">
        <v>1397</v>
      </c>
      <c r="C734" s="278" t="s">
        <v>1398</v>
      </c>
      <c r="D734" s="192">
        <v>45903.34</v>
      </c>
      <c r="E734" s="192">
        <v>50694.77</v>
      </c>
      <c r="F734" s="71">
        <f t="shared" si="167"/>
        <v>110.43808576892226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4299.58</v>
      </c>
      <c r="E736" s="194">
        <v>3955.2</v>
      </c>
      <c r="F736" s="45">
        <f t="shared" si="167"/>
        <v>91.990380455765447</v>
      </c>
    </row>
    <row r="737" spans="1:6" ht="12.75" customHeight="1" x14ac:dyDescent="0.2">
      <c r="A737" s="63" t="s">
        <v>1403</v>
      </c>
      <c r="B737" s="64" t="s">
        <v>1404</v>
      </c>
      <c r="C737" s="247" t="s">
        <v>1403</v>
      </c>
      <c r="D737" s="194">
        <v>0</v>
      </c>
      <c r="E737" s="194">
        <v>295.69</v>
      </c>
      <c r="F737" s="45" t="str">
        <f t="shared" si="167"/>
        <v>-</v>
      </c>
    </row>
    <row r="738" spans="1:6" ht="12.75" customHeight="1" x14ac:dyDescent="0.2">
      <c r="A738" s="63" t="s">
        <v>1405</v>
      </c>
      <c r="B738" s="64" t="s">
        <v>1406</v>
      </c>
      <c r="C738" s="247" t="s">
        <v>1405</v>
      </c>
      <c r="D738" s="194">
        <v>305.26</v>
      </c>
      <c r="E738" s="194">
        <v>1126.67</v>
      </c>
      <c r="F738" s="45">
        <f t="shared" si="167"/>
        <v>369.08536984865361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2858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70375.350000000006</v>
      </c>
      <c r="E855" s="194">
        <v>67534.59</v>
      </c>
      <c r="F855" s="45">
        <f t="shared" si="169"/>
        <v>95.963416167734849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2" zoomScale="130" zoomScaleNormal="13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2227198.9300000002</v>
      </c>
      <c r="E6" s="180">
        <f t="shared" si="0"/>
        <v>2074489.4000000004</v>
      </c>
      <c r="F6" s="181">
        <f t="shared" ref="F6:F298" si="1">IF(D6&gt;0,IF(E6/D6&gt;=100,"&gt;&gt;100",E6/D6*100),"-")</f>
        <v>93.143426573036308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1866303.08</v>
      </c>
      <c r="E7" s="79">
        <f t="shared" si="2"/>
        <v>1814052.3000000003</v>
      </c>
      <c r="F7" s="71">
        <f t="shared" si="1"/>
        <v>97.200305750982324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125682.29</v>
      </c>
      <c r="E8" s="79">
        <f>E9+E10-E11</f>
        <v>115798.87999999999</v>
      </c>
      <c r="F8" s="71">
        <f t="shared" si="1"/>
        <v>92.136195163216712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103001.62</v>
      </c>
      <c r="E9" s="192">
        <v>103001.62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22680.67</v>
      </c>
      <c r="E10" s="192">
        <v>22680.67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9883.41</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1615309.06</v>
      </c>
      <c r="E12" s="79">
        <f t="shared" si="3"/>
        <v>1698253.4200000004</v>
      </c>
      <c r="F12" s="71">
        <f t="shared" si="1"/>
        <v>105.1348910282222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1098153.3700000001</v>
      </c>
      <c r="E13" s="79">
        <f t="shared" si="4"/>
        <v>1251817.7700000003</v>
      </c>
      <c r="F13" s="71">
        <f t="shared" si="1"/>
        <v>113.99298169070866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47403.46</v>
      </c>
      <c r="E14" s="192">
        <v>47403.46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1990009.6</v>
      </c>
      <c r="E15" s="192">
        <v>2139092.41</v>
      </c>
      <c r="F15" s="71">
        <f t="shared" si="1"/>
        <v>107.49156235226202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1348.37</v>
      </c>
      <c r="E17" s="192">
        <v>1348.37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940608.06</v>
      </c>
      <c r="E18" s="192">
        <v>936026.47</v>
      </c>
      <c r="F18" s="71">
        <f t="shared" si="1"/>
        <v>99.512911892334827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486522.68</v>
      </c>
      <c r="E19" s="79">
        <f t="shared" si="5"/>
        <v>417728.87000000005</v>
      </c>
      <c r="F19" s="71">
        <f t="shared" si="1"/>
        <v>85.860102143645207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549356.48</v>
      </c>
      <c r="E20" s="192">
        <v>568907.06000000006</v>
      </c>
      <c r="F20" s="71">
        <f t="shared" si="1"/>
        <v>103.55881485187908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8046.85</v>
      </c>
      <c r="E21" s="192">
        <v>8046.85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794.91</v>
      </c>
      <c r="E22" s="192">
        <v>794.91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0.01</v>
      </c>
      <c r="E23" s="192"/>
      <c r="F23" s="71">
        <f t="shared" si="1"/>
        <v>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26190.1</v>
      </c>
      <c r="E25" s="192">
        <v>40859.1</v>
      </c>
      <c r="F25" s="71">
        <f t="shared" si="1"/>
        <v>156.00971359406799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142557.65</v>
      </c>
      <c r="E26" s="192">
        <v>153285.66</v>
      </c>
      <c r="F26" s="71">
        <f t="shared" si="1"/>
        <v>107.52538359042816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240423.32</v>
      </c>
      <c r="E28" s="192">
        <v>354164.71</v>
      </c>
      <c r="F28" s="71">
        <f t="shared" si="1"/>
        <v>147.30880099318153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22607.7</v>
      </c>
      <c r="E29" s="79">
        <f t="shared" si="6"/>
        <v>19825.330000000002</v>
      </c>
      <c r="F29" s="71">
        <f t="shared" si="1"/>
        <v>87.692821472330223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24946.43</v>
      </c>
      <c r="E30" s="192">
        <v>25321.43</v>
      </c>
      <c r="F30" s="71">
        <f t="shared" si="1"/>
        <v>101.50322110217775</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2338.73</v>
      </c>
      <c r="E34" s="192">
        <v>5496.1</v>
      </c>
      <c r="F34" s="71">
        <f t="shared" si="1"/>
        <v>235.00361307205196</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8025.3099999999977</v>
      </c>
      <c r="E35" s="79">
        <f t="shared" si="7"/>
        <v>8881.4500000000116</v>
      </c>
      <c r="F35" s="71">
        <f t="shared" si="1"/>
        <v>110.66799911779125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182477.91</v>
      </c>
      <c r="E36" s="192">
        <v>240601.14</v>
      </c>
      <c r="F36" s="71">
        <f t="shared" si="1"/>
        <v>131.8522006307503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1331.66</v>
      </c>
      <c r="E37" s="192">
        <v>1331.66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175784.26</v>
      </c>
      <c r="E40" s="192">
        <v>233051.35</v>
      </c>
      <c r="F40" s="71">
        <f t="shared" si="1"/>
        <v>132.57805334789361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32287.65</v>
      </c>
      <c r="E54" s="192">
        <v>39424.21</v>
      </c>
      <c r="F54" s="71">
        <f t="shared" si="1"/>
        <v>122.10306417469216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32287.65</v>
      </c>
      <c r="E55" s="192">
        <v>39424.21</v>
      </c>
      <c r="F55" s="71">
        <f t="shared" si="1"/>
        <v>122.10306417469216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125311.73</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125311.73</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360895.85</v>
      </c>
      <c r="E69" s="79">
        <f>E70+E82+E88+E119+E135+E147+E165+E171</f>
        <v>260437.1</v>
      </c>
      <c r="F69" s="71">
        <f t="shared" si="1"/>
        <v>72.164060628571931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2515.04</v>
      </c>
      <c r="E82" s="79">
        <f>SUM(E83:E85)-E86+E87</f>
        <v>5087.0999999999995</v>
      </c>
      <c r="F82" s="71">
        <f t="shared" si="1"/>
        <v>202.26716076086265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170.48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2515.04</v>
      </c>
      <c r="E87" s="192">
        <v>4916.62</v>
      </c>
      <c r="F87" s="71">
        <f t="shared" si="1"/>
        <v>195.48873974171386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141359.37</v>
      </c>
      <c r="E147" s="79">
        <f t="shared" si="24"/>
        <v>255350</v>
      </c>
      <c r="F147" s="71">
        <f t="shared" si="1"/>
        <v>180.63889220785293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227705.57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227705.57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1312.5</v>
      </c>
      <c r="E161" s="192">
        <v>2741.5</v>
      </c>
      <c r="F161" s="71">
        <f t="shared" si="1"/>
        <v>208.87619047619049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140046.87</v>
      </c>
      <c r="E162" s="192">
        <v>24902.93</v>
      </c>
      <c r="F162" s="71">
        <f t="shared" si="1"/>
        <v>17.781854032153667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14070.59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14070.59</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202950.85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202950.85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2227198.9300000002</v>
      </c>
      <c r="E176" s="79">
        <f>E177+E251</f>
        <v>2074489.4000000001</v>
      </c>
      <c r="F176" s="71">
        <f t="shared" si="1"/>
        <v>93.143426573036294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259534.66999999998</v>
      </c>
      <c r="E177" s="79">
        <f>E178+E197+E203+E219+E247+E248</f>
        <v>258061.84000000003</v>
      </c>
      <c r="F177" s="71">
        <f t="shared" si="1"/>
        <v>99.432511271037527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247631.49</v>
      </c>
      <c r="E178" s="79">
        <f>SUM(E179:E181)+E185+E186+SUM(E194:E196)</f>
        <v>255119.84000000003</v>
      </c>
      <c r="F178" s="71">
        <f t="shared" si="1"/>
        <v>103.02398939650206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204725.3</v>
      </c>
      <c r="E179" s="192">
        <v>215184.48</v>
      </c>
      <c r="F179" s="71">
        <f t="shared" si="1"/>
        <v>105.10888493019672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42906.19</v>
      </c>
      <c r="E180" s="192">
        <v>39935.360000000001</v>
      </c>
      <c r="F180" s="71">
        <f t="shared" si="1"/>
        <v>93.075987404148435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1256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1256</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10646.68</v>
      </c>
      <c r="E247" s="192">
        <v>2942</v>
      </c>
      <c r="F247" s="71">
        <f>IF(D247&gt;0,IF(E247/D247&gt;=100,"&gt;&gt;100",E247/D247*100),"-")</f>
        <v>27.633027385062757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0.5</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0.5</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1967664.26</v>
      </c>
      <c r="E251" s="79">
        <f>+E252+E255-E264+E274+E291</f>
        <v>1816427.56</v>
      </c>
      <c r="F251" s="71">
        <f t="shared" si="1"/>
        <v>92.313897087300873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1866303.08</v>
      </c>
      <c r="E252" s="79">
        <f>E253-E254</f>
        <v>1814052.3</v>
      </c>
      <c r="F252" s="71">
        <f t="shared" si="1"/>
        <v>97.200305750982309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1866303.08</v>
      </c>
      <c r="E253" s="192">
        <v>1814052.3</v>
      </c>
      <c r="F253" s="71">
        <f t="shared" si="1"/>
        <v>97.200305750982309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100048.67999999993</v>
      </c>
      <c r="E255" s="79">
        <f>E256-E260</f>
        <v>-228071.81000000006</v>
      </c>
      <c r="F255" s="71">
        <f t="shared" si="1"/>
        <v>-227.96083866373871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645966.32999999996</v>
      </c>
      <c r="E256" s="79">
        <f>SUM(E257:E259)</f>
        <v>334270.5</v>
      </c>
      <c r="F256" s="71">
        <f t="shared" si="1"/>
        <v>51.74735655339807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645966.32999999996</v>
      </c>
      <c r="E257" s="192">
        <v>334270.5</v>
      </c>
      <c r="F257" s="71">
        <f t="shared" si="1"/>
        <v>51.74735655339807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545917.65</v>
      </c>
      <c r="E260" s="79">
        <f>SUM(E261:E263)</f>
        <v>562342.31000000006</v>
      </c>
      <c r="F260" s="71">
        <f t="shared" si="1"/>
        <v>103.00863326181155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545917.65</v>
      </c>
      <c r="E262" s="192">
        <v>562342.31000000006</v>
      </c>
      <c r="F262" s="71">
        <f t="shared" si="1"/>
        <v>103.00863326181155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1312.5</v>
      </c>
      <c r="E274" s="79">
        <f>SUM(E275:E277)+SUM(E286:E290)</f>
        <v>230447.07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227705.57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227705.57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1312.5</v>
      </c>
      <c r="E288" s="192">
        <v>2741.5</v>
      </c>
      <c r="F288" s="71">
        <f t="shared" si="39"/>
        <v>208.87619047619049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680282.52</v>
      </c>
      <c r="E297" s="79">
        <f t="shared" si="42"/>
        <v>680282.52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680282.52</v>
      </c>
      <c r="E298" s="193">
        <v>680282.52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1312.5</v>
      </c>
      <c r="E302" s="192">
        <v>2741.5</v>
      </c>
      <c r="F302" s="71">
        <f t="shared" si="43"/>
        <v>208.87619047619049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140046.87</v>
      </c>
      <c r="E303" s="192">
        <v>252608.5</v>
      </c>
      <c r="F303" s="71">
        <f t="shared" si="43"/>
        <v>180.37425613296463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14070.59</v>
      </c>
      <c r="E305" s="192"/>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2515.04</v>
      </c>
      <c r="E308" s="192">
        <v>4605.82</v>
      </c>
      <c r="F308" s="71">
        <f t="shared" si="43"/>
        <v>183.13108340225205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310.8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140046.87</v>
      </c>
      <c r="E335" s="192">
        <v>24902.93</v>
      </c>
      <c r="F335" s="71">
        <f t="shared" si="43"/>
        <v>17.781854032153667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39081.800000000003</v>
      </c>
      <c r="E336" s="192">
        <v>35267.42</v>
      </c>
      <c r="F336" s="71">
        <f t="shared" si="43"/>
        <v>90.240009416147657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208549.69</v>
      </c>
      <c r="E337" s="192">
        <v>219852.42</v>
      </c>
      <c r="F337" s="71">
        <f t="shared" si="43"/>
        <v>105.41968199521179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1256</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310.8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8504.8700000000008</v>
      </c>
      <c r="E367" s="192">
        <v>60</v>
      </c>
      <c r="F367" s="71">
        <f t="shared" si="44"/>
        <v>0.70547815545681469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37.71</v>
      </c>
      <c r="E379" s="192">
        <v>170.48</v>
      </c>
      <c r="F379" s="71">
        <f t="shared" si="44"/>
        <v>452.08167594802438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2104.1</v>
      </c>
      <c r="E380" s="192">
        <v>2400.7199999999998</v>
      </c>
      <c r="F380" s="71">
        <f t="shared" si="44"/>
        <v>114.09723872439524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14070.59</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680282.52</v>
      </c>
      <c r="E387" s="192">
        <v>680282.52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zoomScale="130" zoomScaleNormal="13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3420370.0300000003</v>
      </c>
      <c r="E114" s="60">
        <f t="shared" si="22"/>
        <v>3540025.73</v>
      </c>
      <c r="F114" s="45">
        <f t="shared" si="1"/>
        <v>103.4983261737912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3239288.64</v>
      </c>
      <c r="E115" s="60">
        <f t="shared" si="23"/>
        <v>3345348.36</v>
      </c>
      <c r="F115" s="45">
        <f t="shared" si="1"/>
        <v>103.27416700970493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3239288.64</v>
      </c>
      <c r="E117" s="194">
        <v>3345348.36</v>
      </c>
      <c r="F117" s="45">
        <f t="shared" si="1"/>
        <v>103.27416700970493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181081.39</v>
      </c>
      <c r="E126" s="194">
        <v>194677.37</v>
      </c>
      <c r="F126" s="45">
        <f t="shared" si="1"/>
        <v>107.50821495240343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3420370.0300000003</v>
      </c>
      <c r="E141" s="81">
        <f t="shared" si="28"/>
        <v>3540025.73</v>
      </c>
      <c r="F141" s="61">
        <f t="shared" si="1"/>
        <v>103.4983261737912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30" zoomScaleNormal="13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11126.73</v>
      </c>
      <c r="E5" s="82">
        <f t="shared" si="0"/>
        <v>197116.22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11126.73</v>
      </c>
      <c r="E6" s="83">
        <f t="shared" si="1"/>
        <v>197116.22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11126.73</v>
      </c>
      <c r="E7" s="83">
        <f t="shared" si="2"/>
        <v>197116.22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11126.73</v>
      </c>
      <c r="E9" s="195">
        <v>197116.22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120" zoomScaleNormal="12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259534.17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3384464.9200000004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3218057.74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2598856.9900000002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550554.66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67534.59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1111.5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131546.20000000001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34860.980000000003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3385937.25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3210569.3899999997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2588397.81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553525.49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67534.59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1111.5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132802.20000000001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42565.66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258061.84000000032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35267.42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35267.42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50.4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50.4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35217.019999999997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35217.019999999997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222794.42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2571.1999999999998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219852.42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370.8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9089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2026-01-29T07:53:03Z</dcterms:modified>
</cp:coreProperties>
</file>